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2 Отдел региональных счетов и балансов\206\ОСНОВНЫЕ ФОНДЫ\САЙТ\2022\ПУС\"/>
    </mc:Choice>
  </mc:AlternateContent>
  <xr:revisionPtr revIDLastSave="0" documentId="13_ncr:1_{2DB61863-5F2B-4EDA-B329-00E4733190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20" i="3" l="1"/>
  <c r="AK8" i="3"/>
  <c r="AL8" i="3" s="1"/>
  <c r="AK13" i="3"/>
  <c r="AL13" i="3" s="1"/>
  <c r="AK15" i="3"/>
  <c r="AL15" i="3" s="1"/>
  <c r="AL17" i="3"/>
  <c r="AK19" i="3"/>
  <c r="AL19" i="3" s="1"/>
  <c r="AK20" i="3"/>
  <c r="AK21" i="3"/>
  <c r="AL21" i="3" s="1"/>
  <c r="AK22" i="3"/>
  <c r="AL22" i="3" s="1"/>
  <c r="AK23" i="3"/>
  <c r="AL23" i="3" s="1"/>
  <c r="AK24" i="3"/>
  <c r="AL24" i="3" s="1"/>
  <c r="AK25" i="3"/>
  <c r="AL25" i="3" s="1"/>
  <c r="AK26" i="3"/>
  <c r="AL26" i="3" s="1"/>
  <c r="AK7" i="3"/>
  <c r="AJ13" i="3" l="1"/>
  <c r="AJ15" i="3"/>
  <c r="AJ16" i="3"/>
  <c r="AJ17" i="3"/>
  <c r="AJ18" i="3"/>
  <c r="AJ19" i="3"/>
  <c r="AJ20" i="3"/>
  <c r="AJ21" i="3"/>
  <c r="AJ22" i="3"/>
  <c r="AJ23" i="3"/>
  <c r="AJ24" i="3"/>
  <c r="AJ25" i="3"/>
  <c r="AJ26" i="3"/>
  <c r="AJ8" i="3"/>
  <c r="AH13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8" i="3"/>
  <c r="AF13" i="3"/>
  <c r="AF15" i="3"/>
  <c r="AF16" i="3"/>
  <c r="AF19" i="3"/>
  <c r="AF20" i="3"/>
  <c r="AF21" i="3"/>
  <c r="AF22" i="3"/>
  <c r="AF23" i="3"/>
  <c r="AF24" i="3"/>
  <c r="AF25" i="3"/>
  <c r="AF26" i="3"/>
  <c r="AF8" i="3"/>
  <c r="AD13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8" i="3"/>
  <c r="AB13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8" i="3"/>
  <c r="AK9" i="2" l="1"/>
  <c r="AK11" i="2"/>
  <c r="AI25" i="2"/>
  <c r="AI26" i="2"/>
  <c r="AI24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7" i="2"/>
  <c r="AE25" i="2"/>
  <c r="AE24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4" i="2"/>
  <c r="AC25" i="2"/>
  <c r="AC26" i="2"/>
  <c r="AC7" i="2"/>
  <c r="AJ12" i="2"/>
  <c r="AK12" i="2" s="1"/>
  <c r="AJ8" i="2" l="1"/>
  <c r="AK8" i="2" s="1"/>
  <c r="AJ10" i="2"/>
  <c r="AK10" i="2" s="1"/>
  <c r="AJ13" i="2"/>
  <c r="AK13" i="2" s="1"/>
  <c r="AJ14" i="2"/>
  <c r="AK14" i="2" s="1"/>
  <c r="AJ15" i="2"/>
  <c r="AK15" i="2" s="1"/>
  <c r="AJ16" i="2"/>
  <c r="AK16" i="2" s="1"/>
  <c r="AJ17" i="2"/>
  <c r="AK17" i="2" s="1"/>
  <c r="AJ18" i="2"/>
  <c r="AK18" i="2" s="1"/>
  <c r="AJ19" i="2"/>
  <c r="AK19" i="2" s="1"/>
  <c r="AJ20" i="2"/>
  <c r="AK20" i="2" s="1"/>
  <c r="AJ21" i="2"/>
  <c r="AK21" i="2" s="1"/>
  <c r="AJ24" i="2"/>
  <c r="AK24" i="2" s="1"/>
  <c r="AJ25" i="2"/>
  <c r="AK25" i="2" s="1"/>
  <c r="AJ7" i="2"/>
  <c r="AK7" i="2" s="1"/>
</calcChain>
</file>

<file path=xl/sharedStrings.xml><?xml version="1.0" encoding="utf-8"?>
<sst xmlns="http://schemas.openxmlformats.org/spreadsheetml/2006/main" count="410" uniqueCount="49">
  <si>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</si>
  <si>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</si>
  <si>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</si>
  <si>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</si>
  <si>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</si>
  <si>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</si>
  <si>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</si>
  <si>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</si>
  <si>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</si>
  <si>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</si>
  <si>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</si>
  <si>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</si>
  <si>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</si>
  <si>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</si>
  <si>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</si>
  <si>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</si>
  <si>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1) в соответствии с Общероссийским классификатором видов экономической деятельности ОКВЭД2</t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</si>
  <si>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</si>
  <si>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</si>
  <si>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</si>
  <si>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</si>
  <si>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</si>
  <si>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</si>
  <si>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</si>
  <si>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</si>
  <si>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</si>
  <si>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</si>
  <si>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</si>
  <si>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</si>
  <si>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</si>
  <si>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</si>
  <si>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</si>
  <si>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</si>
  <si>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</si>
  <si>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</si>
  <si>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</si>
  <si>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</si>
  <si>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ФИО</t>
  </si>
  <si>
    <t>тел.</t>
  </si>
  <si>
    <r>
      <t xml:space="preserve">Видовая структура основных фондов коммерческих организаций (без субъектов малого предпринимательство) </t>
    </r>
    <r>
      <rPr>
        <b/>
        <sz val="12"/>
        <color rgb="FF0000FF"/>
        <rFont val="Times New Roman"/>
        <family val="1"/>
        <charset val="204"/>
      </rPr>
      <t>по субъекту Российской Федерации</t>
    </r>
    <r>
      <rPr>
        <b/>
        <sz val="12"/>
        <rFont val="Times New Roman"/>
        <family val="1"/>
        <charset val="204"/>
      </rPr>
      <t xml:space="preserve">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</si>
  <si>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Видовая структура основных фондов некоммерческих организаций </t>
    </r>
    <r>
      <rPr>
        <b/>
        <sz val="12"/>
        <color rgb="FF0000FF"/>
        <rFont val="Times New Roman"/>
        <family val="1"/>
        <charset val="204"/>
      </rPr>
      <t>по субъекту Российской Федерации</t>
    </r>
    <r>
      <rPr>
        <b/>
        <sz val="12"/>
        <rFont val="Times New Roman"/>
        <family val="1"/>
        <charset val="204"/>
      </rPr>
      <t xml:space="preserve">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</si>
  <si>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t>…</t>
  </si>
  <si>
    <t>-</t>
  </si>
  <si>
    <t>8 (347) 273-87-90, 272-37-61</t>
  </si>
  <si>
    <t>Нурисламова И.Р., Юсупова В.Р.</t>
  </si>
  <si>
    <t>...</t>
  </si>
  <si>
    <t>Видовая структура основных фондов коммерческих организаций (без субъектов малого предпринимательство) по ОКВЭД2 на конец 2020- 2022 гг</t>
  </si>
  <si>
    <t>Видовая структура основных фондов некоммерческих организаций по ОКВЭД2 на конец 2020- 2022 гг</t>
  </si>
  <si>
    <r>
      <t>Обновлено:</t>
    </r>
    <r>
      <rPr>
        <sz val="12"/>
        <color theme="1"/>
        <rFont val="Times New Roman"/>
        <family val="1"/>
        <charset val="204"/>
      </rPr>
      <t xml:space="preserve"> 05</t>
    </r>
    <r>
      <rPr>
        <sz val="12"/>
        <color rgb="FF0000FF"/>
        <rFont val="Times New Roman"/>
        <family val="1"/>
        <charset val="204"/>
      </rPr>
      <t>.12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</si>
</sst>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0.0"/>
    <numFmt numFmtId="166" formatCode="#,##0.0"/>
    <numFmt numFmtId="167" formatCode="[=-99]&quot;КФЦ&quot;;##0"/>
    <numFmt numFmtId="168" formatCode="_-* #,##0\ _₽_-;\-* #,##0\ _₽_-;_-* &quot;-&quot;??\ _₽_-;_-@_-"/>
    <numFmt numFmtId="169" formatCode="_-* #,##0.0\ _₽_-;\-* #,##0.0\ _₽_-;_-* &quot;-&quot;??\ _₽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6.15"/>
      <name val="Arial"/>
      <family val="2"/>
    </font>
    <font>
      <b/>
      <sz val="12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4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</cellStyleXfs>
  <cellXfs count="107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12" fillId="0" borderId="0" xfId="0" applyFont="1"/>
    <xf numFmtId="0" fontId="4" fillId="0" borderId="0" xfId="0" applyFont="1" applyFill="1" applyBorder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0" fontId="8" fillId="0" borderId="2" xfId="7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9" xfId="7" applyFont="1" applyFill="1" applyBorder="1" applyAlignment="1">
      <alignment vertical="top" wrapText="1"/>
    </xf>
    <xf numFmtId="0" fontId="8" fillId="0" borderId="1" xfId="7" applyFont="1" applyFill="1" applyBorder="1" applyAlignment="1">
      <alignment vertical="top" wrapText="1"/>
    </xf>
    <xf numFmtId="165" fontId="7" fillId="0" borderId="0" xfId="0" applyNumberFormat="1" applyFont="1"/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/>
    <xf numFmtId="3" fontId="8" fillId="0" borderId="10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165" fontId="7" fillId="0" borderId="0" xfId="0" applyNumberFormat="1" applyFont="1" applyBorder="1"/>
    <xf numFmtId="2" fontId="8" fillId="0" borderId="0" xfId="0" applyNumberFormat="1" applyFont="1" applyBorder="1"/>
    <xf numFmtId="1" fontId="8" fillId="0" borderId="0" xfId="0" applyNumberFormat="1" applyFont="1" applyBorder="1"/>
    <xf numFmtId="2" fontId="7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1" fontId="7" fillId="0" borderId="0" xfId="0" applyNumberFormat="1" applyFont="1" applyBorder="1"/>
    <xf numFmtId="3" fontId="8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 wrapText="1"/>
    </xf>
    <xf numFmtId="3" fontId="7" fillId="0" borderId="0" xfId="11" applyNumberFormat="1" applyFont="1" applyBorder="1"/>
    <xf numFmtId="0" fontId="7" fillId="0" borderId="0" xfId="11" applyFont="1" applyBorder="1"/>
    <xf numFmtId="3" fontId="7" fillId="0" borderId="0" xfId="11" applyNumberFormat="1" applyFont="1" applyFill="1" applyBorder="1"/>
    <xf numFmtId="0" fontId="7" fillId="0" borderId="0" xfId="11" applyFont="1"/>
    <xf numFmtId="3" fontId="7" fillId="0" borderId="0" xfId="11" applyNumberFormat="1" applyFont="1"/>
    <xf numFmtId="3" fontId="7" fillId="0" borderId="0" xfId="11" applyNumberFormat="1" applyFont="1" applyFill="1"/>
    <xf numFmtId="0" fontId="6" fillId="0" borderId="11" xfId="7" applyFont="1" applyFill="1" applyBorder="1" applyAlignment="1">
      <alignment wrapText="1"/>
    </xf>
    <xf numFmtId="0" fontId="14" fillId="0" borderId="11" xfId="10" applyFont="1" applyBorder="1" applyAlignment="1">
      <alignment vertical="center" wrapText="1"/>
    </xf>
    <xf numFmtId="0" fontId="6" fillId="0" borderId="11" xfId="7" applyFont="1" applyBorder="1" applyAlignment="1">
      <alignment horizontal="left"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Border="1"/>
    <xf numFmtId="3" fontId="17" fillId="0" borderId="0" xfId="0" applyNumberFormat="1" applyFont="1" applyFill="1" applyBorder="1"/>
    <xf numFmtId="0" fontId="16" fillId="0" borderId="0" xfId="10" applyFont="1" applyFill="1" applyBorder="1"/>
    <xf numFmtId="165" fontId="17" fillId="0" borderId="0" xfId="0" applyNumberFormat="1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13" applyFont="1" applyAlignment="1" applyProtection="1">
      <alignment horizontal="left" indent="2"/>
    </xf>
    <xf numFmtId="0" fontId="4" fillId="0" borderId="0" xfId="13" applyFont="1" applyAlignment="1" applyProtection="1"/>
    <xf numFmtId="167" fontId="8" fillId="0" borderId="11" xfId="0" applyNumberFormat="1" applyFont="1" applyBorder="1" applyAlignment="1">
      <alignment horizontal="right" wrapText="1"/>
    </xf>
    <xf numFmtId="168" fontId="7" fillId="0" borderId="11" xfId="0" applyNumberFormat="1" applyFont="1" applyBorder="1" applyAlignment="1">
      <alignment horizontal="right" wrapText="1"/>
    </xf>
    <xf numFmtId="3" fontId="8" fillId="0" borderId="11" xfId="0" applyNumberFormat="1" applyFont="1" applyBorder="1" applyAlignment="1">
      <alignment horizontal="right"/>
    </xf>
    <xf numFmtId="169" fontId="7" fillId="0" borderId="11" xfId="0" applyNumberFormat="1" applyFont="1" applyBorder="1" applyAlignment="1">
      <alignment horizontal="right" wrapText="1"/>
    </xf>
    <xf numFmtId="3" fontId="7" fillId="0" borderId="11" xfId="0" applyNumberFormat="1" applyFont="1" applyBorder="1" applyAlignment="1">
      <alignment horizontal="right"/>
    </xf>
    <xf numFmtId="3" fontId="7" fillId="0" borderId="11" xfId="10" applyNumberFormat="1" applyFont="1" applyFill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166" fontId="7" fillId="0" borderId="11" xfId="10" applyNumberFormat="1" applyFont="1" applyBorder="1" applyAlignment="1">
      <alignment horizontal="right"/>
    </xf>
    <xf numFmtId="1" fontId="8" fillId="0" borderId="11" xfId="0" applyNumberFormat="1" applyFont="1" applyFill="1" applyBorder="1" applyAlignment="1">
      <alignment horizontal="right"/>
    </xf>
    <xf numFmtId="168" fontId="8" fillId="0" borderId="11" xfId="0" applyNumberFormat="1" applyFont="1" applyFill="1" applyBorder="1" applyAlignment="1">
      <alignment horizontal="right"/>
    </xf>
    <xf numFmtId="1" fontId="18" fillId="0" borderId="11" xfId="0" applyNumberFormat="1" applyFont="1" applyFill="1" applyBorder="1" applyAlignment="1">
      <alignment horizontal="right"/>
    </xf>
    <xf numFmtId="3" fontId="18" fillId="0" borderId="11" xfId="0" applyNumberFormat="1" applyFont="1" applyFill="1" applyBorder="1" applyAlignment="1">
      <alignment horizontal="right"/>
    </xf>
    <xf numFmtId="166" fontId="7" fillId="0" borderId="11" xfId="1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166" fontId="7" fillId="0" borderId="11" xfId="0" applyNumberFormat="1" applyFont="1" applyBorder="1" applyAlignment="1">
      <alignment horizontal="right"/>
    </xf>
    <xf numFmtId="169" fontId="8" fillId="0" borderId="11" xfId="0" applyNumberFormat="1" applyFont="1" applyFill="1" applyBorder="1" applyAlignment="1">
      <alignment horizontal="right"/>
    </xf>
    <xf numFmtId="165" fontId="18" fillId="0" borderId="11" xfId="0" applyNumberFormat="1" applyFont="1" applyFill="1" applyBorder="1" applyAlignment="1">
      <alignment horizontal="right"/>
    </xf>
    <xf numFmtId="0" fontId="7" fillId="0" borderId="11" xfId="0" applyFont="1" applyBorder="1" applyAlignment="1" applyProtection="1">
      <alignment horizontal="right"/>
      <protection locked="0"/>
    </xf>
    <xf numFmtId="3" fontId="8" fillId="0" borderId="11" xfId="18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 applyAlignment="1">
      <alignment wrapText="1"/>
    </xf>
    <xf numFmtId="0" fontId="27" fillId="0" borderId="10" xfId="7" applyFont="1" applyFill="1" applyBorder="1" applyAlignment="1">
      <alignment horizontal="center" wrapText="1"/>
    </xf>
    <xf numFmtId="0" fontId="27" fillId="0" borderId="0" xfId="0" applyFont="1" applyBorder="1"/>
    <xf numFmtId="0" fontId="27" fillId="0" borderId="0" xfId="0" applyFont="1"/>
    <xf numFmtId="3" fontId="8" fillId="0" borderId="11" xfId="0" applyNumberFormat="1" applyFont="1" applyFill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2" borderId="11" xfId="0" applyNumberFormat="1" applyFont="1" applyFill="1" applyBorder="1" applyAlignment="1">
      <alignment horizontal="right"/>
    </xf>
    <xf numFmtId="165" fontId="7" fillId="2" borderId="11" xfId="0" applyNumberFormat="1" applyFont="1" applyFill="1" applyBorder="1" applyAlignment="1">
      <alignment horizontal="right"/>
    </xf>
    <xf numFmtId="0" fontId="11" fillId="0" borderId="0" xfId="1" quotePrefix="1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8" fillId="0" borderId="6" xfId="7" applyFont="1" applyFill="1" applyBorder="1" applyAlignment="1">
      <alignment horizontal="center" vertical="top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14" fillId="0" borderId="0" xfId="1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Alignment="1">
      <alignment horizontal="left" wrapText="1"/>
    </xf>
    <xf numFmtId="0" fontId="8" fillId="0" borderId="11" xfId="7" applyFont="1" applyBorder="1" applyAlignment="1">
      <alignment horizont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7" applyFont="1" applyAlignment="1">
      <alignment horizontal="left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</cellXfs>
  <cellStyles count="19">
    <cellStyle name="m49048872" xfId="15" xr:uid="{00000000-0005-0000-0000-000000000000}"/>
    <cellStyle name="Normal" xfId="12" xr:uid="{00000000-0005-0000-0000-000001000000}"/>
    <cellStyle name="Гиперссылка" xfId="1" builtinId="8"/>
    <cellStyle name="Гиперссылка 2" xfId="13" xr:uid="{00000000-0005-0000-0000-000003000000}"/>
    <cellStyle name="Обычный" xfId="0" builtinId="0"/>
    <cellStyle name="Обычный 12" xfId="10" xr:uid="{00000000-0005-0000-0000-000005000000}"/>
    <cellStyle name="Обычный 13" xfId="11" xr:uid="{00000000-0005-0000-0000-000006000000}"/>
    <cellStyle name="Обычный 2" xfId="3" xr:uid="{00000000-0005-0000-0000-000007000000}"/>
    <cellStyle name="Обычный 2 2" xfId="7" xr:uid="{00000000-0005-0000-0000-000008000000}"/>
    <cellStyle name="Обычный 2 3" xfId="8" xr:uid="{00000000-0005-0000-0000-000009000000}"/>
    <cellStyle name="Обычный 3" xfId="14" xr:uid="{00000000-0005-0000-0000-00000A000000}"/>
    <cellStyle name="Обычный 4" xfId="4" xr:uid="{00000000-0005-0000-0000-00000B000000}"/>
    <cellStyle name="Обычный 5" xfId="5" xr:uid="{00000000-0005-0000-0000-00000C000000}"/>
    <cellStyle name="Обычный 7" xfId="6" xr:uid="{00000000-0005-0000-0000-00000D000000}"/>
    <cellStyle name="Обычный_Лист1" xfId="18" xr:uid="{00000000-0005-0000-0000-00000E000000}"/>
    <cellStyle name="Процентный 2" xfId="16" xr:uid="{00000000-0005-0000-0000-00000F000000}"/>
    <cellStyle name="Процентный 2 2" xfId="17" xr:uid="{00000000-0005-0000-0000-000010000000}"/>
    <cellStyle name="Финансовый 2" xfId="2" xr:uid="{00000000-0005-0000-0000-000011000000}"/>
    <cellStyle name="Финансовый 3" xfId="9" xr:uid="{00000000-0005-0000-0000-00001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showGridLines="0" tabSelected="1" workbookViewId="0">
      <selection activeCell="B10" sqref="B10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6" x14ac:dyDescent="0.25">
      <c r="A1" s="1" t="s">
        <v>0</v>
      </c>
    </row>
    <row r="2" spans="1:16" x14ac:dyDescent="0.25">
      <c r="A2" s="4"/>
      <c r="B2" s="2"/>
      <c r="C2" s="2"/>
      <c r="D2" s="2"/>
      <c r="E2" s="2"/>
      <c r="F2" s="2"/>
      <c r="G2" s="2"/>
      <c r="H2" s="2"/>
      <c r="I2" s="2"/>
    </row>
    <row r="3" spans="1:16" ht="18.75" customHeight="1" x14ac:dyDescent="0.25">
      <c r="A3" s="8" t="s">
        <v>2</v>
      </c>
      <c r="B3" s="83" t="s">
        <v>46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6" ht="17.25" customHeight="1" x14ac:dyDescent="0.25">
      <c r="A4" s="8" t="s">
        <v>3</v>
      </c>
      <c r="B4" s="9" t="s">
        <v>47</v>
      </c>
      <c r="C4" s="9"/>
      <c r="D4" s="9"/>
      <c r="E4" s="9"/>
      <c r="F4" s="9"/>
      <c r="G4" s="9"/>
      <c r="H4" s="9"/>
      <c r="I4" s="9"/>
      <c r="J4" s="9"/>
      <c r="K4" s="9"/>
      <c r="L4" s="9"/>
      <c r="M4" s="7"/>
      <c r="N4" s="7"/>
      <c r="O4" s="7"/>
      <c r="P4" s="7"/>
    </row>
    <row r="6" spans="1:16" x14ac:dyDescent="0.25">
      <c r="A6" s="48"/>
      <c r="B6" s="49" t="s">
        <v>6</v>
      </c>
      <c r="C6" s="48"/>
      <c r="D6" s="48"/>
      <c r="E6" s="48"/>
    </row>
    <row r="7" spans="1:16" x14ac:dyDescent="0.25">
      <c r="A7" s="48"/>
      <c r="B7" s="50" t="s">
        <v>37</v>
      </c>
      <c r="C7" s="48" t="s">
        <v>44</v>
      </c>
      <c r="D7" s="48"/>
      <c r="E7" s="48"/>
    </row>
    <row r="8" spans="1:16" x14ac:dyDescent="0.25">
      <c r="A8" s="48"/>
      <c r="B8" s="50" t="s">
        <v>38</v>
      </c>
      <c r="C8" s="48" t="s">
        <v>43</v>
      </c>
      <c r="D8" s="48"/>
      <c r="E8" s="48"/>
    </row>
    <row r="9" spans="1:16" x14ac:dyDescent="0.25">
      <c r="A9" s="48"/>
      <c r="B9" s="51"/>
      <c r="C9" s="48"/>
      <c r="D9" s="48"/>
      <c r="E9" s="48"/>
    </row>
    <row r="10" spans="1:16" x14ac:dyDescent="0.25">
      <c r="A10" s="48"/>
      <c r="B10" s="52" t="s">
        <v>48</v>
      </c>
      <c r="C10" s="48"/>
      <c r="D10" s="48"/>
      <c r="E10" s="48"/>
    </row>
    <row r="11" spans="1:16" x14ac:dyDescent="0.25">
      <c r="D11" s="6"/>
    </row>
  </sheetData>
  <mergeCells count="1">
    <mergeCell ref="B3:P3"/>
  </mergeCells>
  <hyperlinks>
    <hyperlink ref="B3" location="'1Б'!A1" display="Баланс активов и пассивов на конец года- общий" xr:uid="{00000000-0004-0000-0000-000000000000}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 xr:uid="{00000000-0004-0000-0000-000001000000}"/>
    <hyperlink ref="B3:J3" location="'1'!A1" display="'1'!A1" xr:uid="{00000000-0004-0000-0000-000002000000}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 xr:uid="{00000000-0004-0000-0000-000003000000}"/>
  </hyperlinks>
  <pageMargins left="0.25" right="0.25" top="0.75" bottom="0.75" header="0.3" footer="0.3"/>
  <pageSetup paperSize="9" orientation="portrait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8"/>
  <sheetViews>
    <sheetView workbookViewId="0">
      <pane xSplit="1" ySplit="6" topLeftCell="V19" activePane="bottomRight" state="frozen"/>
      <selection pane="topRight" activeCell="B1" sqref="B1"/>
      <selection pane="bottomLeft" activeCell="A7" sqref="A7"/>
      <selection pane="bottomRight" activeCell="AF28" sqref="AF28"/>
    </sheetView>
  </sheetViews>
  <sheetFormatPr defaultColWidth="9.140625" defaultRowHeight="15.75" x14ac:dyDescent="0.25"/>
  <cols>
    <col min="1" max="1" width="44.85546875" style="2" customWidth="1"/>
    <col min="2" max="2" width="13.7109375" style="17" customWidth="1"/>
    <col min="3" max="3" width="12.7109375" style="2" customWidth="1"/>
    <col min="4" max="4" width="12.7109375" style="17" customWidth="1"/>
    <col min="5" max="5" width="12.7109375" style="2" customWidth="1"/>
    <col min="6" max="6" width="12.7109375" style="17" customWidth="1"/>
    <col min="7" max="7" width="12.7109375" style="2" customWidth="1"/>
    <col min="8" max="8" width="12.7109375" style="17" customWidth="1"/>
    <col min="9" max="9" width="12.7109375" style="2" customWidth="1"/>
    <col min="10" max="10" width="12.7109375" style="17" customWidth="1"/>
    <col min="11" max="11" width="12.7109375" style="2" customWidth="1"/>
    <col min="12" max="12" width="12.7109375" style="17" customWidth="1"/>
    <col min="13" max="13" width="12.7109375" style="2" customWidth="1"/>
    <col min="14" max="14" width="22.140625" style="2" customWidth="1"/>
    <col min="15" max="15" width="12.7109375" style="2" customWidth="1"/>
    <col min="16" max="16" width="15.140625" style="2" customWidth="1"/>
    <col min="17" max="17" width="12.7109375" style="2" customWidth="1"/>
    <col min="18" max="18" width="16.28515625" style="2" customWidth="1"/>
    <col min="19" max="19" width="12.7109375" style="2" customWidth="1"/>
    <col min="20" max="20" width="14.85546875" style="2" customWidth="1"/>
    <col min="21" max="21" width="12.7109375" style="2" customWidth="1"/>
    <col min="22" max="22" width="14" style="2" customWidth="1"/>
    <col min="23" max="25" width="12.7109375" style="2" customWidth="1"/>
    <col min="26" max="26" width="16.7109375" style="2" customWidth="1"/>
    <col min="27" max="27" width="11.28515625" style="2" customWidth="1"/>
    <col min="28" max="28" width="16.140625" style="2" customWidth="1"/>
    <col min="29" max="29" width="11.28515625" style="2" customWidth="1"/>
    <col min="30" max="30" width="18" style="2" customWidth="1"/>
    <col min="31" max="31" width="11.28515625" style="2" customWidth="1"/>
    <col min="32" max="32" width="16.140625" style="2" customWidth="1"/>
    <col min="33" max="33" width="8.85546875" style="2" customWidth="1"/>
    <col min="34" max="34" width="15" style="2" customWidth="1"/>
    <col min="35" max="35" width="9.140625" style="73"/>
    <col min="36" max="36" width="16.5703125" style="2" customWidth="1"/>
    <col min="37" max="16384" width="9.140625" style="2"/>
  </cols>
  <sheetData>
    <row r="1" spans="1:37" ht="33" customHeight="1" x14ac:dyDescent="0.25">
      <c r="A1" s="95" t="s">
        <v>5</v>
      </c>
      <c r="B1" s="95"/>
    </row>
    <row r="2" spans="1:37" s="10" customFormat="1" ht="35.25" customHeight="1" x14ac:dyDescent="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45"/>
      <c r="O2" s="46"/>
      <c r="P2" s="45"/>
      <c r="Q2" s="47"/>
      <c r="R2" s="45"/>
      <c r="S2" s="47"/>
      <c r="T2" s="45"/>
      <c r="U2" s="47"/>
      <c r="V2" s="45"/>
      <c r="W2" s="47"/>
      <c r="X2" s="45"/>
      <c r="Y2" s="47"/>
      <c r="AI2" s="74"/>
    </row>
    <row r="3" spans="1:37" s="10" customFormat="1" ht="18" customHeight="1" x14ac:dyDescent="0.25">
      <c r="A3" s="98"/>
      <c r="B3" s="97">
        <v>2020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84">
        <v>2021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>
        <v>2022</v>
      </c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</row>
    <row r="4" spans="1:37" s="12" customFormat="1" x14ac:dyDescent="0.25">
      <c r="A4" s="99"/>
      <c r="B4" s="85" t="s">
        <v>7</v>
      </c>
      <c r="C4" s="86"/>
      <c r="D4" s="89" t="s">
        <v>8</v>
      </c>
      <c r="E4" s="90"/>
      <c r="F4" s="90"/>
      <c r="G4" s="90"/>
      <c r="H4" s="90"/>
      <c r="I4" s="90"/>
      <c r="J4" s="90"/>
      <c r="K4" s="90"/>
      <c r="L4" s="90"/>
      <c r="M4" s="91"/>
      <c r="N4" s="85" t="s">
        <v>7</v>
      </c>
      <c r="O4" s="86"/>
      <c r="P4" s="89" t="s">
        <v>8</v>
      </c>
      <c r="Q4" s="90"/>
      <c r="R4" s="90"/>
      <c r="S4" s="90"/>
      <c r="T4" s="90"/>
      <c r="U4" s="90"/>
      <c r="V4" s="90"/>
      <c r="W4" s="90"/>
      <c r="X4" s="90"/>
      <c r="Y4" s="91"/>
      <c r="Z4" s="85" t="s">
        <v>7</v>
      </c>
      <c r="AA4" s="86"/>
      <c r="AB4" s="89" t="s">
        <v>8</v>
      </c>
      <c r="AC4" s="90"/>
      <c r="AD4" s="90"/>
      <c r="AE4" s="90"/>
      <c r="AF4" s="90"/>
      <c r="AG4" s="90"/>
      <c r="AH4" s="90"/>
      <c r="AI4" s="90"/>
      <c r="AJ4" s="90"/>
      <c r="AK4" s="91"/>
    </row>
    <row r="5" spans="1:37" s="12" customFormat="1" ht="30.75" customHeight="1" x14ac:dyDescent="0.25">
      <c r="A5" s="99"/>
      <c r="B5" s="87"/>
      <c r="C5" s="88"/>
      <c r="D5" s="92" t="s">
        <v>9</v>
      </c>
      <c r="E5" s="93"/>
      <c r="F5" s="92" t="s">
        <v>10</v>
      </c>
      <c r="G5" s="93"/>
      <c r="H5" s="92" t="s">
        <v>11</v>
      </c>
      <c r="I5" s="93"/>
      <c r="J5" s="92" t="s">
        <v>12</v>
      </c>
      <c r="K5" s="93"/>
      <c r="L5" s="92" t="s">
        <v>13</v>
      </c>
      <c r="M5" s="93"/>
      <c r="N5" s="87"/>
      <c r="O5" s="88"/>
      <c r="P5" s="92" t="s">
        <v>9</v>
      </c>
      <c r="Q5" s="93"/>
      <c r="R5" s="92" t="s">
        <v>10</v>
      </c>
      <c r="S5" s="93"/>
      <c r="T5" s="92" t="s">
        <v>11</v>
      </c>
      <c r="U5" s="93"/>
      <c r="V5" s="92" t="s">
        <v>12</v>
      </c>
      <c r="W5" s="93"/>
      <c r="X5" s="92" t="s">
        <v>13</v>
      </c>
      <c r="Y5" s="93"/>
      <c r="Z5" s="87"/>
      <c r="AA5" s="88"/>
      <c r="AB5" s="92" t="s">
        <v>9</v>
      </c>
      <c r="AC5" s="93"/>
      <c r="AD5" s="92" t="s">
        <v>10</v>
      </c>
      <c r="AE5" s="93"/>
      <c r="AF5" s="92" t="s">
        <v>11</v>
      </c>
      <c r="AG5" s="93"/>
      <c r="AH5" s="92" t="s">
        <v>12</v>
      </c>
      <c r="AI5" s="93"/>
      <c r="AJ5" s="92" t="s">
        <v>13</v>
      </c>
      <c r="AK5" s="93"/>
    </row>
    <row r="6" spans="1:37" s="12" customFormat="1" ht="31.5" x14ac:dyDescent="0.25">
      <c r="A6" s="14"/>
      <c r="B6" s="18" t="s">
        <v>14</v>
      </c>
      <c r="C6" s="19" t="s">
        <v>15</v>
      </c>
      <c r="D6" s="18" t="s">
        <v>14</v>
      </c>
      <c r="E6" s="19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18" t="s">
        <v>14</v>
      </c>
      <c r="K6" s="19" t="s">
        <v>15</v>
      </c>
      <c r="L6" s="18" t="s">
        <v>14</v>
      </c>
      <c r="M6" s="19" t="s">
        <v>15</v>
      </c>
      <c r="N6" s="18" t="s">
        <v>14</v>
      </c>
      <c r="O6" s="19" t="s">
        <v>15</v>
      </c>
      <c r="P6" s="18" t="s">
        <v>14</v>
      </c>
      <c r="Q6" s="19" t="s">
        <v>15</v>
      </c>
      <c r="R6" s="18" t="s">
        <v>14</v>
      </c>
      <c r="S6" s="19" t="s">
        <v>15</v>
      </c>
      <c r="T6" s="18" t="s">
        <v>14</v>
      </c>
      <c r="U6" s="19" t="s">
        <v>15</v>
      </c>
      <c r="V6" s="18" t="s">
        <v>14</v>
      </c>
      <c r="W6" s="19" t="s">
        <v>15</v>
      </c>
      <c r="X6" s="18" t="s">
        <v>14</v>
      </c>
      <c r="Y6" s="19" t="s">
        <v>15</v>
      </c>
      <c r="Z6" s="18" t="s">
        <v>14</v>
      </c>
      <c r="AA6" s="19" t="s">
        <v>15</v>
      </c>
      <c r="AB6" s="18" t="s">
        <v>14</v>
      </c>
      <c r="AC6" s="19" t="s">
        <v>15</v>
      </c>
      <c r="AD6" s="18" t="s">
        <v>14</v>
      </c>
      <c r="AE6" s="19" t="s">
        <v>15</v>
      </c>
      <c r="AF6" s="18" t="s">
        <v>14</v>
      </c>
      <c r="AG6" s="19" t="s">
        <v>15</v>
      </c>
      <c r="AH6" s="18" t="s">
        <v>14</v>
      </c>
      <c r="AI6" s="75" t="s">
        <v>15</v>
      </c>
      <c r="AJ6" s="18" t="s">
        <v>14</v>
      </c>
      <c r="AK6" s="19" t="s">
        <v>15</v>
      </c>
    </row>
    <row r="7" spans="1:37" s="4" customFormat="1" x14ac:dyDescent="0.25">
      <c r="A7" s="40" t="s">
        <v>1</v>
      </c>
      <c r="B7" s="53">
        <v>2124719791</v>
      </c>
      <c r="C7" s="58">
        <v>100</v>
      </c>
      <c r="D7" s="53">
        <v>305630839</v>
      </c>
      <c r="E7" s="62">
        <v>100</v>
      </c>
      <c r="F7" s="53">
        <v>891906915</v>
      </c>
      <c r="G7" s="62">
        <v>100</v>
      </c>
      <c r="H7" s="53">
        <v>794199278</v>
      </c>
      <c r="I7" s="62">
        <v>100</v>
      </c>
      <c r="J7" s="53">
        <v>114851203</v>
      </c>
      <c r="K7" s="57">
        <v>100</v>
      </c>
      <c r="L7" s="57">
        <v>18131556</v>
      </c>
      <c r="M7" s="57">
        <v>100</v>
      </c>
      <c r="N7" s="54">
        <v>2333722191</v>
      </c>
      <c r="O7" s="63">
        <v>100</v>
      </c>
      <c r="P7" s="54">
        <v>317764461</v>
      </c>
      <c r="Q7" s="54">
        <v>100</v>
      </c>
      <c r="R7" s="54">
        <v>1011969603</v>
      </c>
      <c r="S7" s="63">
        <v>100</v>
      </c>
      <c r="T7" s="54">
        <v>876226969</v>
      </c>
      <c r="U7" s="63">
        <v>100</v>
      </c>
      <c r="V7" s="55">
        <v>107639586</v>
      </c>
      <c r="W7" s="64">
        <v>100</v>
      </c>
      <c r="X7" s="65">
        <v>20121572</v>
      </c>
      <c r="Y7" s="64">
        <v>100</v>
      </c>
      <c r="Z7" s="79">
        <v>2478542049</v>
      </c>
      <c r="AA7" s="63">
        <v>100</v>
      </c>
      <c r="AB7" s="54">
        <v>341128616</v>
      </c>
      <c r="AC7" s="54">
        <f>AB7/341128616*100</f>
        <v>100</v>
      </c>
      <c r="AD7" s="79">
        <v>1066232702</v>
      </c>
      <c r="AE7" s="54">
        <f>AD7/1066232702*100</f>
        <v>100</v>
      </c>
      <c r="AF7" s="54">
        <v>906150451</v>
      </c>
      <c r="AG7" s="54">
        <f>AF7/906150451*100</f>
        <v>100</v>
      </c>
      <c r="AH7" s="54">
        <v>133402892</v>
      </c>
      <c r="AI7" s="62">
        <f>AH7/133402892*100</f>
        <v>100</v>
      </c>
      <c r="AJ7" s="78">
        <f>Z7-AB7-AD7-AF7-AH7</f>
        <v>31627388</v>
      </c>
      <c r="AK7" s="62">
        <f>AJ7/31627388*100</f>
        <v>100</v>
      </c>
    </row>
    <row r="8" spans="1:37" s="24" customFormat="1" ht="31.5" x14ac:dyDescent="0.25">
      <c r="A8" s="41" t="s">
        <v>18</v>
      </c>
      <c r="B8" s="53">
        <v>71137058</v>
      </c>
      <c r="C8" s="66">
        <v>3.3480677452775698</v>
      </c>
      <c r="D8" s="53">
        <v>21458413</v>
      </c>
      <c r="E8" s="67">
        <v>7.0210234903683917</v>
      </c>
      <c r="F8" s="53">
        <v>7599327</v>
      </c>
      <c r="G8" s="67">
        <v>0.8520314028510475</v>
      </c>
      <c r="H8" s="53">
        <v>32618370</v>
      </c>
      <c r="I8" s="67">
        <v>4.1070762595178287</v>
      </c>
      <c r="J8" s="53">
        <v>3873362</v>
      </c>
      <c r="K8" s="68">
        <v>3.3725045091604309</v>
      </c>
      <c r="L8" s="57">
        <v>5587586</v>
      </c>
      <c r="M8" s="68">
        <v>30.816913893104374</v>
      </c>
      <c r="N8" s="54">
        <v>72214631</v>
      </c>
      <c r="O8" s="69">
        <v>3.0943970657045528</v>
      </c>
      <c r="P8" s="54">
        <v>20840506</v>
      </c>
      <c r="Q8" s="56">
        <v>6.5584760279407073</v>
      </c>
      <c r="R8" s="54">
        <v>8031164</v>
      </c>
      <c r="S8" s="69">
        <v>0.79361711816160163</v>
      </c>
      <c r="T8" s="54">
        <v>33774729</v>
      </c>
      <c r="U8" s="69">
        <v>3.854563965149993</v>
      </c>
      <c r="V8" s="54">
        <v>4118456</v>
      </c>
      <c r="W8" s="70">
        <v>3.8261536977669168</v>
      </c>
      <c r="X8" s="65">
        <v>5449776</v>
      </c>
      <c r="Y8" s="70">
        <v>27.084245704063282</v>
      </c>
      <c r="Z8" s="79">
        <v>84602561</v>
      </c>
      <c r="AA8" s="69">
        <v>3.4134002702973709</v>
      </c>
      <c r="AB8" s="54">
        <v>24972236</v>
      </c>
      <c r="AC8" s="56">
        <f t="shared" ref="AC8:AC26" si="0">AB8/341128616*100</f>
        <v>7.3204752778641122</v>
      </c>
      <c r="AD8" s="79">
        <v>9681570</v>
      </c>
      <c r="AE8" s="56">
        <f t="shared" ref="AE8:AE21" si="1">AD8/1066232702*100</f>
        <v>0.90801660667879225</v>
      </c>
      <c r="AF8" s="54">
        <v>38023297</v>
      </c>
      <c r="AG8" s="56">
        <f t="shared" ref="AG8:AG26" si="2">AF8/906150451*100</f>
        <v>4.1961350852983239</v>
      </c>
      <c r="AH8" s="54">
        <v>5739074</v>
      </c>
      <c r="AI8" s="67">
        <f t="shared" ref="AI8:AI21" si="3">AH8/133402892*100</f>
        <v>4.3020611577146317</v>
      </c>
      <c r="AJ8" s="78">
        <f t="shared" ref="AJ8:AJ25" si="4">Z8-AB8-AD8-AF8-AH8</f>
        <v>6186384</v>
      </c>
      <c r="AK8" s="67">
        <f t="shared" ref="AK8:AK21" si="5">AJ8/31627388*100</f>
        <v>19.560211548294788</v>
      </c>
    </row>
    <row r="9" spans="1:37" s="24" customFormat="1" x14ac:dyDescent="0.25">
      <c r="A9" s="41" t="s">
        <v>19</v>
      </c>
      <c r="B9" s="53">
        <v>106637467</v>
      </c>
      <c r="C9" s="66">
        <v>5.0188955480953581</v>
      </c>
      <c r="D9" s="53">
        <v>9469014</v>
      </c>
      <c r="E9" s="67">
        <v>3.0981866983652133</v>
      </c>
      <c r="F9" s="53">
        <v>34037940</v>
      </c>
      <c r="G9" s="67">
        <v>3.8163108086228927</v>
      </c>
      <c r="H9" s="53">
        <v>54263765</v>
      </c>
      <c r="I9" s="67">
        <v>6.8325125070184205</v>
      </c>
      <c r="J9" s="53">
        <v>8378019</v>
      </c>
      <c r="K9" s="68">
        <v>7.2946723945068292</v>
      </c>
      <c r="L9" s="57">
        <v>488729</v>
      </c>
      <c r="M9" s="68">
        <v>2.6954608859824276</v>
      </c>
      <c r="N9" s="54">
        <v>460784154</v>
      </c>
      <c r="O9" s="69">
        <v>19.744601811518706</v>
      </c>
      <c r="P9" s="54">
        <v>29716286</v>
      </c>
      <c r="Q9" s="56">
        <v>9.3516707017780689</v>
      </c>
      <c r="R9" s="54">
        <v>265109308</v>
      </c>
      <c r="S9" s="69">
        <v>26.197358815331928</v>
      </c>
      <c r="T9" s="54">
        <v>152951116</v>
      </c>
      <c r="U9" s="69">
        <v>17.455650352163492</v>
      </c>
      <c r="V9" s="54">
        <v>10634957</v>
      </c>
      <c r="W9" s="70">
        <v>9.8801541284263195</v>
      </c>
      <c r="X9" s="65">
        <v>2372487</v>
      </c>
      <c r="Y9" s="70">
        <v>11.790763663992058</v>
      </c>
      <c r="Z9" s="79">
        <v>496650848</v>
      </c>
      <c r="AA9" s="69">
        <v>20.038023893941208</v>
      </c>
      <c r="AB9" s="54">
        <v>29853740</v>
      </c>
      <c r="AC9" s="56">
        <f t="shared" si="0"/>
        <v>8.7514616481192533</v>
      </c>
      <c r="AD9" s="79">
        <v>291217298</v>
      </c>
      <c r="AE9" s="56">
        <f t="shared" si="1"/>
        <v>27.312733651270062</v>
      </c>
      <c r="AF9" s="54">
        <v>151074743</v>
      </c>
      <c r="AG9" s="56">
        <f t="shared" si="2"/>
        <v>16.672147857265703</v>
      </c>
      <c r="AH9" s="54">
        <v>12359371</v>
      </c>
      <c r="AI9" s="67">
        <f t="shared" si="3"/>
        <v>9.2646949512908616</v>
      </c>
      <c r="AJ9" s="78">
        <v>12145696</v>
      </c>
      <c r="AK9" s="67">
        <f t="shared" si="5"/>
        <v>38.402463080416247</v>
      </c>
    </row>
    <row r="10" spans="1:37" s="24" customFormat="1" x14ac:dyDescent="0.25">
      <c r="A10" s="41" t="s">
        <v>20</v>
      </c>
      <c r="B10" s="53">
        <v>806562730</v>
      </c>
      <c r="C10" s="66">
        <v>37.960898816704244</v>
      </c>
      <c r="D10" s="53">
        <v>118799375</v>
      </c>
      <c r="E10" s="67">
        <v>38.870218525297439</v>
      </c>
      <c r="F10" s="53">
        <v>307759270</v>
      </c>
      <c r="G10" s="67">
        <v>34.505761175761265</v>
      </c>
      <c r="H10" s="53">
        <v>359613397</v>
      </c>
      <c r="I10" s="67">
        <v>45.279995457261037</v>
      </c>
      <c r="J10" s="53">
        <v>11763866</v>
      </c>
      <c r="K10" s="68">
        <v>10.242701593643734</v>
      </c>
      <c r="L10" s="57">
        <v>8626822</v>
      </c>
      <c r="M10" s="68">
        <v>47.57904947595231</v>
      </c>
      <c r="N10" s="54">
        <v>554608999</v>
      </c>
      <c r="O10" s="69">
        <v>23.764996585234083</v>
      </c>
      <c r="P10" s="54">
        <v>104490910</v>
      </c>
      <c r="Q10" s="56">
        <v>32.883132893832325</v>
      </c>
      <c r="R10" s="54">
        <v>123793126</v>
      </c>
      <c r="S10" s="69">
        <v>12.232889765958712</v>
      </c>
      <c r="T10" s="54">
        <v>305104039</v>
      </c>
      <c r="U10" s="69">
        <v>34.820206384220526</v>
      </c>
      <c r="V10" s="54">
        <v>12934757</v>
      </c>
      <c r="W10" s="70">
        <v>12.01672867823925</v>
      </c>
      <c r="X10" s="65">
        <v>8286167</v>
      </c>
      <c r="Y10" s="70">
        <v>41.180515120786787</v>
      </c>
      <c r="Z10" s="79">
        <v>598862067</v>
      </c>
      <c r="AA10" s="69">
        <v>24.16186835489108</v>
      </c>
      <c r="AB10" s="54">
        <v>112810828</v>
      </c>
      <c r="AC10" s="56">
        <f t="shared" si="0"/>
        <v>33.06988118522429</v>
      </c>
      <c r="AD10" s="79">
        <v>131061595</v>
      </c>
      <c r="AE10" s="56">
        <f t="shared" si="1"/>
        <v>12.292025441928342</v>
      </c>
      <c r="AF10" s="54">
        <v>329280500</v>
      </c>
      <c r="AG10" s="56">
        <f t="shared" si="2"/>
        <v>36.338391669574968</v>
      </c>
      <c r="AH10" s="54">
        <v>17020057</v>
      </c>
      <c r="AI10" s="67">
        <f t="shared" si="3"/>
        <v>12.75838682717613</v>
      </c>
      <c r="AJ10" s="78">
        <f t="shared" si="4"/>
        <v>8689087</v>
      </c>
      <c r="AK10" s="67">
        <f t="shared" si="5"/>
        <v>27.473299407462925</v>
      </c>
    </row>
    <row r="11" spans="1:37" s="24" customFormat="1" ht="39" customHeight="1" x14ac:dyDescent="0.25">
      <c r="A11" s="41" t="s">
        <v>21</v>
      </c>
      <c r="B11" s="71">
        <v>178442521</v>
      </c>
      <c r="C11" s="66">
        <v>8.3984025449311588</v>
      </c>
      <c r="D11" s="71">
        <v>17328578</v>
      </c>
      <c r="E11" s="67">
        <v>5.6697740505171987</v>
      </c>
      <c r="F11" s="71">
        <v>74646638</v>
      </c>
      <c r="G11" s="67">
        <v>8.3693305595685406</v>
      </c>
      <c r="H11" s="71">
        <v>82052112</v>
      </c>
      <c r="I11" s="67">
        <v>10.331426163799661</v>
      </c>
      <c r="J11" s="71">
        <v>3607215</v>
      </c>
      <c r="K11" s="68">
        <v>3.1407725002236155</v>
      </c>
      <c r="L11" s="57">
        <v>807978</v>
      </c>
      <c r="M11" s="68">
        <v>4.4561978023287141</v>
      </c>
      <c r="N11" s="54">
        <v>190248393</v>
      </c>
      <c r="O11" s="69">
        <v>8.152143975563714</v>
      </c>
      <c r="P11" s="54">
        <v>18046462</v>
      </c>
      <c r="Q11" s="56">
        <v>5.6791945654363154</v>
      </c>
      <c r="R11" s="54">
        <v>80087876</v>
      </c>
      <c r="S11" s="69">
        <v>7.9140594502619663</v>
      </c>
      <c r="T11" s="54">
        <v>87426163</v>
      </c>
      <c r="U11" s="69">
        <v>9.9775704347214624</v>
      </c>
      <c r="V11" s="54">
        <v>3807993</v>
      </c>
      <c r="W11" s="70">
        <v>3.5377254238045843</v>
      </c>
      <c r="X11" s="65">
        <v>879899</v>
      </c>
      <c r="Y11" s="70">
        <v>4.3729138061380093</v>
      </c>
      <c r="Z11" s="79">
        <v>223643217</v>
      </c>
      <c r="AA11" s="69">
        <v>9.0231762293575688</v>
      </c>
      <c r="AB11" s="54">
        <v>19432823</v>
      </c>
      <c r="AC11" s="56">
        <f t="shared" si="0"/>
        <v>5.6966264595052323</v>
      </c>
      <c r="AD11" s="79">
        <v>98693070</v>
      </c>
      <c r="AE11" s="56">
        <f t="shared" si="1"/>
        <v>9.2562411390004424</v>
      </c>
      <c r="AF11" s="54">
        <v>99817883</v>
      </c>
      <c r="AG11" s="56">
        <f t="shared" si="2"/>
        <v>11.015597121851457</v>
      </c>
      <c r="AH11" s="54">
        <v>4767138</v>
      </c>
      <c r="AI11" s="67">
        <f t="shared" si="3"/>
        <v>3.5734892463950478</v>
      </c>
      <c r="AJ11" s="78">
        <v>932303</v>
      </c>
      <c r="AK11" s="67">
        <f t="shared" si="5"/>
        <v>2.9477710900438567</v>
      </c>
    </row>
    <row r="12" spans="1:37" s="24" customFormat="1" ht="47.25" x14ac:dyDescent="0.25">
      <c r="A12" s="41" t="s">
        <v>22</v>
      </c>
      <c r="B12" s="71">
        <v>32146486</v>
      </c>
      <c r="C12" s="66">
        <v>1.5129753173179721</v>
      </c>
      <c r="D12" s="71">
        <v>2797617</v>
      </c>
      <c r="E12" s="67">
        <v>0.91535821749977264</v>
      </c>
      <c r="F12" s="71">
        <v>21645947</v>
      </c>
      <c r="G12" s="67">
        <v>2.4269289357398915</v>
      </c>
      <c r="H12" s="71">
        <v>6610685</v>
      </c>
      <c r="I12" s="67">
        <v>0.8323710664466254</v>
      </c>
      <c r="J12" s="71">
        <v>1092194</v>
      </c>
      <c r="K12" s="68">
        <v>0.950964353416481</v>
      </c>
      <c r="L12" s="57">
        <v>43</v>
      </c>
      <c r="M12" s="68">
        <v>2.3715559767733117E-4</v>
      </c>
      <c r="N12" s="54">
        <v>33411979</v>
      </c>
      <c r="O12" s="69">
        <v>1.4317033590738992</v>
      </c>
      <c r="P12" s="54">
        <v>2773500</v>
      </c>
      <c r="Q12" s="56">
        <v>0.87281629647061132</v>
      </c>
      <c r="R12" s="54">
        <v>22271246</v>
      </c>
      <c r="S12" s="69">
        <v>2.2007821118318711</v>
      </c>
      <c r="T12" s="54">
        <v>6939151</v>
      </c>
      <c r="U12" s="69">
        <v>0.79193533701882657</v>
      </c>
      <c r="V12" s="54">
        <v>1428039</v>
      </c>
      <c r="W12" s="70">
        <v>1.3266857046440146</v>
      </c>
      <c r="X12" s="65">
        <v>43</v>
      </c>
      <c r="Y12" s="70">
        <v>2.1370099711891295E-4</v>
      </c>
      <c r="Z12" s="79">
        <v>34499478</v>
      </c>
      <c r="AA12" s="69">
        <v>1.3919262743159537</v>
      </c>
      <c r="AB12" s="54">
        <v>2958838</v>
      </c>
      <c r="AC12" s="56">
        <f t="shared" si="0"/>
        <v>0.86736728061535595</v>
      </c>
      <c r="AD12" s="79">
        <v>23187509</v>
      </c>
      <c r="AE12" s="56">
        <f t="shared" si="1"/>
        <v>2.1747137333628697</v>
      </c>
      <c r="AF12" s="54">
        <v>6870376</v>
      </c>
      <c r="AG12" s="56">
        <f t="shared" si="2"/>
        <v>0.75819374061096179</v>
      </c>
      <c r="AH12" s="54">
        <v>1482755</v>
      </c>
      <c r="AI12" s="67">
        <f t="shared" si="3"/>
        <v>1.1114863986606827</v>
      </c>
      <c r="AJ12" s="78">
        <f>Z12-AB12-AF12-AH12</f>
        <v>23187509</v>
      </c>
      <c r="AK12" s="67">
        <f t="shared" si="5"/>
        <v>73.314650580692913</v>
      </c>
    </row>
    <row r="13" spans="1:37" s="24" customFormat="1" x14ac:dyDescent="0.25">
      <c r="A13" s="41" t="s">
        <v>23</v>
      </c>
      <c r="B13" s="71">
        <v>27888244</v>
      </c>
      <c r="C13" s="66">
        <v>1.3125610312536502</v>
      </c>
      <c r="D13" s="71">
        <v>3692257</v>
      </c>
      <c r="E13" s="67">
        <v>1.2080773694437295</v>
      </c>
      <c r="F13" s="71">
        <v>2735171</v>
      </c>
      <c r="G13" s="67">
        <v>0.30666552237685024</v>
      </c>
      <c r="H13" s="71">
        <v>14159664</v>
      </c>
      <c r="I13" s="67">
        <v>1.7828855291404582</v>
      </c>
      <c r="J13" s="71">
        <v>7295348</v>
      </c>
      <c r="K13" s="68">
        <v>6.3519996390460101</v>
      </c>
      <c r="L13" s="57">
        <v>5804</v>
      </c>
      <c r="M13" s="68">
        <v>3.2010490439982095E-2</v>
      </c>
      <c r="N13" s="54">
        <v>34300712</v>
      </c>
      <c r="O13" s="69">
        <v>1.4697855696912299</v>
      </c>
      <c r="P13" s="54">
        <v>6059823</v>
      </c>
      <c r="Q13" s="56">
        <v>1.9070172230493703</v>
      </c>
      <c r="R13" s="54">
        <v>3264703</v>
      </c>
      <c r="S13" s="69">
        <v>0.3226088007309445</v>
      </c>
      <c r="T13" s="54">
        <v>14840362</v>
      </c>
      <c r="U13" s="69">
        <v>1.6936664271971296</v>
      </c>
      <c r="V13" s="54">
        <v>10123023</v>
      </c>
      <c r="W13" s="70">
        <v>9.4045540085968007</v>
      </c>
      <c r="X13" s="65">
        <v>12801</v>
      </c>
      <c r="Y13" s="70">
        <v>6.3618289863237323E-2</v>
      </c>
      <c r="Z13" s="79">
        <v>36137544</v>
      </c>
      <c r="AA13" s="69">
        <v>1.458016175863555</v>
      </c>
      <c r="AB13" s="54">
        <v>6153595</v>
      </c>
      <c r="AC13" s="56">
        <f t="shared" si="0"/>
        <v>1.8038929340363516</v>
      </c>
      <c r="AD13" s="79">
        <v>2204630</v>
      </c>
      <c r="AE13" s="56">
        <f t="shared" si="1"/>
        <v>0.20676818445585438</v>
      </c>
      <c r="AF13" s="54">
        <v>16121446</v>
      </c>
      <c r="AG13" s="56">
        <f t="shared" si="2"/>
        <v>1.7791136099097962</v>
      </c>
      <c r="AH13" s="54">
        <v>11646922</v>
      </c>
      <c r="AI13" s="67">
        <f t="shared" si="3"/>
        <v>8.7306368140804622</v>
      </c>
      <c r="AJ13" s="78">
        <f t="shared" si="4"/>
        <v>10951</v>
      </c>
      <c r="AK13" s="67">
        <f t="shared" si="5"/>
        <v>3.4625053450509417E-2</v>
      </c>
    </row>
    <row r="14" spans="1:37" s="24" customFormat="1" ht="31.5" x14ac:dyDescent="0.25">
      <c r="A14" s="41" t="s">
        <v>24</v>
      </c>
      <c r="B14" s="71">
        <v>317790457</v>
      </c>
      <c r="C14" s="66">
        <v>14.956817286971843</v>
      </c>
      <c r="D14" s="71">
        <v>37534595</v>
      </c>
      <c r="E14" s="67">
        <v>12.281023447375349</v>
      </c>
      <c r="F14" s="71">
        <v>196559385</v>
      </c>
      <c r="G14" s="67">
        <v>22.038105288151062</v>
      </c>
      <c r="H14" s="71">
        <v>80713491</v>
      </c>
      <c r="I14" s="67">
        <v>10.162876400902494</v>
      </c>
      <c r="J14" s="71">
        <v>2782187</v>
      </c>
      <c r="K14" s="68">
        <v>2.4224273906821856</v>
      </c>
      <c r="L14" s="57">
        <v>200799</v>
      </c>
      <c r="M14" s="68">
        <v>1.1074559734421028</v>
      </c>
      <c r="N14" s="54">
        <v>382086875</v>
      </c>
      <c r="O14" s="69">
        <v>16.372423267581638</v>
      </c>
      <c r="P14" s="54">
        <v>38912705</v>
      </c>
      <c r="Q14" s="56">
        <v>12.245769988733889</v>
      </c>
      <c r="R14" s="54">
        <v>243723360</v>
      </c>
      <c r="S14" s="69">
        <v>24.084059370704242</v>
      </c>
      <c r="T14" s="54">
        <v>95446428</v>
      </c>
      <c r="U14" s="69">
        <v>10.892888643786995</v>
      </c>
      <c r="V14" s="54">
        <v>3792375</v>
      </c>
      <c r="W14" s="70">
        <v>3.5232158919674772</v>
      </c>
      <c r="X14" s="65">
        <v>212007</v>
      </c>
      <c r="Y14" s="70">
        <v>1.0536304022369622</v>
      </c>
      <c r="Z14" s="79">
        <v>386857917</v>
      </c>
      <c r="AA14" s="69">
        <v>15.608285409403599</v>
      </c>
      <c r="AB14" s="54">
        <v>44279362</v>
      </c>
      <c r="AC14" s="56">
        <f t="shared" si="0"/>
        <v>12.980254344889083</v>
      </c>
      <c r="AD14" s="79">
        <v>244777815</v>
      </c>
      <c r="AE14" s="56">
        <f t="shared" si="1"/>
        <v>22.957260131006564</v>
      </c>
      <c r="AF14" s="54">
        <v>92901298</v>
      </c>
      <c r="AG14" s="56">
        <f t="shared" si="2"/>
        <v>10.252303896938633</v>
      </c>
      <c r="AH14" s="54">
        <v>4686085</v>
      </c>
      <c r="AI14" s="67">
        <f t="shared" si="3"/>
        <v>3.5127311932637864</v>
      </c>
      <c r="AJ14" s="78">
        <f t="shared" si="4"/>
        <v>213357</v>
      </c>
      <c r="AK14" s="67">
        <f t="shared" si="5"/>
        <v>0.67459570167476368</v>
      </c>
    </row>
    <row r="15" spans="1:37" s="24" customFormat="1" x14ac:dyDescent="0.25">
      <c r="A15" s="41" t="s">
        <v>25</v>
      </c>
      <c r="B15" s="71">
        <v>362916114</v>
      </c>
      <c r="C15" s="66">
        <v>17.080657672473293</v>
      </c>
      <c r="D15" s="71">
        <v>32821491</v>
      </c>
      <c r="E15" s="67">
        <v>10.738932990986553</v>
      </c>
      <c r="F15" s="71">
        <v>203664491</v>
      </c>
      <c r="G15" s="67">
        <v>22.834724966786471</v>
      </c>
      <c r="H15" s="71">
        <v>64556199</v>
      </c>
      <c r="I15" s="67">
        <v>8.1284635718341711</v>
      </c>
      <c r="J15" s="71">
        <v>61579330</v>
      </c>
      <c r="K15" s="68">
        <v>53.616617320064123</v>
      </c>
      <c r="L15" s="57">
        <v>294603</v>
      </c>
      <c r="M15" s="68">
        <v>1.6248081521519722</v>
      </c>
      <c r="N15" s="54">
        <v>362057442</v>
      </c>
      <c r="O15" s="69">
        <v>15.514162028208608</v>
      </c>
      <c r="P15" s="54">
        <v>35294136</v>
      </c>
      <c r="Q15" s="56">
        <v>11.107011743519045</v>
      </c>
      <c r="R15" s="54">
        <v>217277315</v>
      </c>
      <c r="S15" s="69">
        <v>21.470735322076663</v>
      </c>
      <c r="T15" s="54">
        <v>73292634</v>
      </c>
      <c r="U15" s="69">
        <v>8.3645718053674738</v>
      </c>
      <c r="V15" s="54">
        <v>35879400</v>
      </c>
      <c r="W15" s="70">
        <v>33.332904123209836</v>
      </c>
      <c r="X15" s="65">
        <v>313957</v>
      </c>
      <c r="Y15" s="70">
        <v>1.5603005570340132</v>
      </c>
      <c r="Z15" s="79">
        <v>369263191</v>
      </c>
      <c r="AA15" s="69">
        <v>14.898403323396673</v>
      </c>
      <c r="AB15" s="54">
        <v>35776060</v>
      </c>
      <c r="AC15" s="56">
        <f t="shared" si="0"/>
        <v>10.487557572713278</v>
      </c>
      <c r="AD15" s="79">
        <v>219280336</v>
      </c>
      <c r="AE15" s="56">
        <f t="shared" si="1"/>
        <v>20.565898568734763</v>
      </c>
      <c r="AF15" s="54">
        <v>72905533</v>
      </c>
      <c r="AG15" s="56">
        <f t="shared" si="2"/>
        <v>8.0456322589194418</v>
      </c>
      <c r="AH15" s="54">
        <v>40859035</v>
      </c>
      <c r="AI15" s="67">
        <f t="shared" si="3"/>
        <v>30.62829777333463</v>
      </c>
      <c r="AJ15" s="78">
        <f t="shared" si="4"/>
        <v>442227</v>
      </c>
      <c r="AK15" s="67">
        <f t="shared" si="5"/>
        <v>1.3982406640725438</v>
      </c>
    </row>
    <row r="16" spans="1:37" s="24" customFormat="1" ht="31.5" x14ac:dyDescent="0.25">
      <c r="A16" s="41" t="s">
        <v>26</v>
      </c>
      <c r="B16" s="71">
        <v>8556308</v>
      </c>
      <c r="C16" s="66">
        <v>0.40270288987014946</v>
      </c>
      <c r="D16" s="71">
        <v>6220680</v>
      </c>
      <c r="E16" s="67">
        <v>2.0353574332857165</v>
      </c>
      <c r="F16" s="71">
        <v>492139</v>
      </c>
      <c r="G16" s="67">
        <v>5.5178291783958194E-2</v>
      </c>
      <c r="H16" s="71">
        <v>1732548</v>
      </c>
      <c r="I16" s="67">
        <v>0.21815028645745002</v>
      </c>
      <c r="J16" s="71">
        <v>94251</v>
      </c>
      <c r="K16" s="68">
        <v>8.2063572290139622E-2</v>
      </c>
      <c r="L16" s="57">
        <v>16690</v>
      </c>
      <c r="M16" s="68">
        <v>9.204946337755017E-2</v>
      </c>
      <c r="N16" s="54">
        <v>8794518</v>
      </c>
      <c r="O16" s="69">
        <v>0.37684511180962582</v>
      </c>
      <c r="P16" s="54">
        <v>6269506</v>
      </c>
      <c r="Q16" s="56">
        <v>1.9730041491329644</v>
      </c>
      <c r="R16" s="54">
        <v>458517</v>
      </c>
      <c r="S16" s="69">
        <v>4.530936489008356E-2</v>
      </c>
      <c r="T16" s="54">
        <v>1946212</v>
      </c>
      <c r="U16" s="69">
        <v>0.22211277087500833</v>
      </c>
      <c r="V16" s="54">
        <v>100379</v>
      </c>
      <c r="W16" s="70">
        <v>9.325472507855985E-2</v>
      </c>
      <c r="X16" s="65">
        <v>19904</v>
      </c>
      <c r="Y16" s="70">
        <v>9.8918712712903353E-2</v>
      </c>
      <c r="Z16" s="79">
        <v>9893993</v>
      </c>
      <c r="AA16" s="69">
        <v>0.39918600549834771</v>
      </c>
      <c r="AB16" s="54">
        <v>6417382</v>
      </c>
      <c r="AC16" s="56">
        <f t="shared" si="0"/>
        <v>1.8812206596001315</v>
      </c>
      <c r="AD16" s="79">
        <v>467327</v>
      </c>
      <c r="AE16" s="56">
        <f t="shared" si="1"/>
        <v>4.3829738022797958E-2</v>
      </c>
      <c r="AF16" s="54">
        <v>2874772</v>
      </c>
      <c r="AG16" s="56">
        <f t="shared" si="2"/>
        <v>0.31725106982262041</v>
      </c>
      <c r="AH16" s="54">
        <v>116131</v>
      </c>
      <c r="AI16" s="67">
        <f t="shared" si="3"/>
        <v>8.7052835406296894E-2</v>
      </c>
      <c r="AJ16" s="78">
        <f t="shared" si="4"/>
        <v>18381</v>
      </c>
      <c r="AK16" s="67">
        <f t="shared" si="5"/>
        <v>5.8117350696175102E-2</v>
      </c>
    </row>
    <row r="17" spans="1:37" s="24" customFormat="1" ht="21.75" customHeight="1" x14ac:dyDescent="0.25">
      <c r="A17" s="41" t="s">
        <v>27</v>
      </c>
      <c r="B17" s="71">
        <v>72483858</v>
      </c>
      <c r="C17" s="66">
        <v>3.4114549272346846</v>
      </c>
      <c r="D17" s="71">
        <v>3326351</v>
      </c>
      <c r="E17" s="67">
        <v>1.08835581215677</v>
      </c>
      <c r="F17" s="71">
        <v>23092101</v>
      </c>
      <c r="G17" s="67">
        <v>2.5890707440024725</v>
      </c>
      <c r="H17" s="71">
        <v>43571981</v>
      </c>
      <c r="I17" s="67">
        <v>5.4862780925368702</v>
      </c>
      <c r="J17" s="71">
        <v>664466</v>
      </c>
      <c r="K17" s="68">
        <v>0.57854509368961515</v>
      </c>
      <c r="L17" s="57">
        <v>1828959</v>
      </c>
      <c r="M17" s="68">
        <v>10.087159645868232</v>
      </c>
      <c r="N17" s="54">
        <v>76092717</v>
      </c>
      <c r="O17" s="69">
        <v>3.260573057643775</v>
      </c>
      <c r="P17" s="54">
        <v>3361552</v>
      </c>
      <c r="Q17" s="56">
        <v>1.0578753802175505</v>
      </c>
      <c r="R17" s="54">
        <v>22405711</v>
      </c>
      <c r="S17" s="69">
        <v>2.2140695662772787</v>
      </c>
      <c r="T17" s="54">
        <v>47943177</v>
      </c>
      <c r="U17" s="69">
        <v>5.4715477491768461</v>
      </c>
      <c r="V17" s="54">
        <v>765103</v>
      </c>
      <c r="W17" s="70">
        <v>0.71080076432103712</v>
      </c>
      <c r="X17" s="65">
        <v>1617174</v>
      </c>
      <c r="Y17" s="70">
        <v>8.0370161933670001</v>
      </c>
      <c r="Z17" s="79">
        <v>67537945</v>
      </c>
      <c r="AA17" s="69">
        <v>2.7249061611542587</v>
      </c>
      <c r="AB17" s="54">
        <v>4900680</v>
      </c>
      <c r="AC17" s="56">
        <f t="shared" si="0"/>
        <v>1.436607710447839</v>
      </c>
      <c r="AD17" s="79">
        <v>20101557</v>
      </c>
      <c r="AE17" s="56">
        <f t="shared" si="1"/>
        <v>1.8852879828478566</v>
      </c>
      <c r="AF17" s="54">
        <v>40072950</v>
      </c>
      <c r="AG17" s="56">
        <f t="shared" si="2"/>
        <v>4.4223285389061733</v>
      </c>
      <c r="AH17" s="54">
        <v>794103</v>
      </c>
      <c r="AI17" s="67">
        <f t="shared" si="3"/>
        <v>0.59526670531250558</v>
      </c>
      <c r="AJ17" s="78">
        <f t="shared" si="4"/>
        <v>1668655</v>
      </c>
      <c r="AK17" s="67">
        <f t="shared" si="5"/>
        <v>5.2759810579362414</v>
      </c>
    </row>
    <row r="18" spans="1:37" s="24" customFormat="1" x14ac:dyDescent="0.25">
      <c r="A18" s="41" t="s">
        <v>28</v>
      </c>
      <c r="B18" s="71">
        <v>50082087</v>
      </c>
      <c r="C18" s="66">
        <v>2.3571149104997442</v>
      </c>
      <c r="D18" s="71">
        <v>14339682</v>
      </c>
      <c r="E18" s="67">
        <v>4.6918308528413917</v>
      </c>
      <c r="F18" s="71">
        <v>7076973</v>
      </c>
      <c r="G18" s="67">
        <v>0.79346542570532708</v>
      </c>
      <c r="H18" s="71">
        <v>23526153</v>
      </c>
      <c r="I18" s="67">
        <v>2.9622480971331226</v>
      </c>
      <c r="J18" s="71">
        <v>5055438</v>
      </c>
      <c r="K18" s="68">
        <v>4.4017283824184243</v>
      </c>
      <c r="L18" s="57">
        <v>83841</v>
      </c>
      <c r="M18" s="68">
        <v>0.46240377825267726</v>
      </c>
      <c r="N18" s="54">
        <v>48905904</v>
      </c>
      <c r="O18" s="69">
        <v>2.0956180726483051</v>
      </c>
      <c r="P18" s="54">
        <v>13910034</v>
      </c>
      <c r="Q18" s="56">
        <v>4.377466868455123</v>
      </c>
      <c r="R18" s="54">
        <v>7201022</v>
      </c>
      <c r="S18" s="69">
        <v>0.71158481229598747</v>
      </c>
      <c r="T18" s="54">
        <v>22883490</v>
      </c>
      <c r="U18" s="69">
        <v>2.611593891719167</v>
      </c>
      <c r="V18" s="54">
        <v>4818886</v>
      </c>
      <c r="W18" s="70">
        <v>4.4768715479823564</v>
      </c>
      <c r="X18" s="65">
        <v>92472</v>
      </c>
      <c r="Y18" s="70">
        <v>0.45956647919953764</v>
      </c>
      <c r="Z18" s="79">
        <v>48259906</v>
      </c>
      <c r="AA18" s="69">
        <v>1.9471086245831932</v>
      </c>
      <c r="AB18" s="54">
        <v>14769937</v>
      </c>
      <c r="AC18" s="56">
        <f t="shared" si="0"/>
        <v>4.3297267679238027</v>
      </c>
      <c r="AD18" s="79">
        <v>7265535</v>
      </c>
      <c r="AE18" s="56">
        <f t="shared" si="1"/>
        <v>0.68142113690300221</v>
      </c>
      <c r="AF18" s="54">
        <v>21384363</v>
      </c>
      <c r="AG18" s="56">
        <f t="shared" si="2"/>
        <v>2.3599130780546287</v>
      </c>
      <c r="AH18" s="54">
        <v>4728130</v>
      </c>
      <c r="AI18" s="67">
        <f t="shared" si="3"/>
        <v>3.5442485009995131</v>
      </c>
      <c r="AJ18" s="78">
        <f t="shared" si="4"/>
        <v>111941</v>
      </c>
      <c r="AK18" s="67">
        <f t="shared" si="5"/>
        <v>0.35393691062948357</v>
      </c>
    </row>
    <row r="19" spans="1:37" s="24" customFormat="1" ht="31.5" x14ac:dyDescent="0.25">
      <c r="A19" s="41" t="s">
        <v>29</v>
      </c>
      <c r="B19" s="71">
        <v>38688369</v>
      </c>
      <c r="C19" s="66">
        <v>1.8208692347987827</v>
      </c>
      <c r="D19" s="71">
        <v>25666353</v>
      </c>
      <c r="E19" s="67">
        <v>8.3978282702027975</v>
      </c>
      <c r="F19" s="71">
        <v>4959423</v>
      </c>
      <c r="G19" s="67">
        <v>0.5560471520730389</v>
      </c>
      <c r="H19" s="71">
        <v>7701106</v>
      </c>
      <c r="I19" s="67">
        <v>0.96966922702238967</v>
      </c>
      <c r="J19" s="71">
        <v>355301</v>
      </c>
      <c r="K19" s="68">
        <v>0.30935766515218827</v>
      </c>
      <c r="L19" s="57">
        <v>6186</v>
      </c>
      <c r="M19" s="68">
        <v>3.4117314586790015E-2</v>
      </c>
      <c r="N19" s="54">
        <v>40782510</v>
      </c>
      <c r="O19" s="69">
        <v>1.747530625422244</v>
      </c>
      <c r="P19" s="54">
        <v>24199260</v>
      </c>
      <c r="Q19" s="56">
        <v>7.6154708817484789</v>
      </c>
      <c r="R19" s="54">
        <v>7862968</v>
      </c>
      <c r="S19" s="69">
        <v>0.77699646083144258</v>
      </c>
      <c r="T19" s="54">
        <v>8029579</v>
      </c>
      <c r="U19" s="69">
        <v>0.91638117566317456</v>
      </c>
      <c r="V19" s="54">
        <v>683357</v>
      </c>
      <c r="W19" s="70">
        <v>0.6348565851971969</v>
      </c>
      <c r="X19" s="65">
        <v>7346</v>
      </c>
      <c r="Y19" s="70">
        <v>3.6508081972919416E-2</v>
      </c>
      <c r="Z19" s="79">
        <v>41141486</v>
      </c>
      <c r="AA19" s="69">
        <v>1.6599067188147589</v>
      </c>
      <c r="AB19" s="54">
        <v>22524519</v>
      </c>
      <c r="AC19" s="56">
        <f t="shared" si="0"/>
        <v>6.6029403408361373</v>
      </c>
      <c r="AD19" s="79">
        <v>7982361</v>
      </c>
      <c r="AE19" s="56">
        <f t="shared" si="1"/>
        <v>0.74865092629657493</v>
      </c>
      <c r="AF19" s="54">
        <v>9983279</v>
      </c>
      <c r="AG19" s="56">
        <f t="shared" si="2"/>
        <v>1.1017242212904885</v>
      </c>
      <c r="AH19" s="54">
        <v>644642</v>
      </c>
      <c r="AI19" s="67">
        <f t="shared" si="3"/>
        <v>0.4832294040522</v>
      </c>
      <c r="AJ19" s="78">
        <f t="shared" si="4"/>
        <v>6685</v>
      </c>
      <c r="AK19" s="67">
        <f t="shared" si="5"/>
        <v>2.1136743887923973E-2</v>
      </c>
    </row>
    <row r="20" spans="1:37" s="24" customFormat="1" ht="31.5" x14ac:dyDescent="0.25">
      <c r="A20" s="41" t="s">
        <v>30</v>
      </c>
      <c r="B20" s="71">
        <v>31758072</v>
      </c>
      <c r="C20" s="66">
        <v>1.4946946008844326</v>
      </c>
      <c r="D20" s="71">
        <v>4174054</v>
      </c>
      <c r="E20" s="67">
        <v>1.3657175478944388</v>
      </c>
      <c r="F20" s="71">
        <v>6198190</v>
      </c>
      <c r="G20" s="67">
        <v>0.6949368701777584</v>
      </c>
      <c r="H20" s="71">
        <v>17646950</v>
      </c>
      <c r="I20" s="67">
        <v>2.2219801111428357</v>
      </c>
      <c r="J20" s="71">
        <v>3576385</v>
      </c>
      <c r="K20" s="68">
        <v>3.1139290722100665</v>
      </c>
      <c r="L20" s="57">
        <v>162493</v>
      </c>
      <c r="M20" s="68">
        <v>0.89618894263680404</v>
      </c>
      <c r="N20" s="54">
        <v>39425641</v>
      </c>
      <c r="O20" s="69">
        <v>1.6893887863793298</v>
      </c>
      <c r="P20" s="54">
        <v>4967653</v>
      </c>
      <c r="Q20" s="56">
        <v>1.5633129596578768</v>
      </c>
      <c r="R20" s="54">
        <v>8953404</v>
      </c>
      <c r="S20" s="69">
        <v>0.88475029027131757</v>
      </c>
      <c r="T20" s="54">
        <v>19507123</v>
      </c>
      <c r="U20" s="69">
        <v>2.2262637067953563</v>
      </c>
      <c r="V20" s="54">
        <v>5159772</v>
      </c>
      <c r="W20" s="70">
        <v>4.7935635872846998</v>
      </c>
      <c r="X20" s="65">
        <v>837689</v>
      </c>
      <c r="Y20" s="70">
        <v>4.1631389436173274</v>
      </c>
      <c r="Z20" s="79">
        <v>42400604</v>
      </c>
      <c r="AA20" s="69">
        <v>1.7107074708337939</v>
      </c>
      <c r="AB20" s="54">
        <v>6992097</v>
      </c>
      <c r="AC20" s="56">
        <f t="shared" si="0"/>
        <v>2.0496952387014051</v>
      </c>
      <c r="AD20" s="79">
        <v>8953343</v>
      </c>
      <c r="AE20" s="56">
        <f t="shared" si="1"/>
        <v>0.83971753850783681</v>
      </c>
      <c r="AF20" s="54">
        <v>18768712</v>
      </c>
      <c r="AG20" s="56">
        <f t="shared" si="2"/>
        <v>2.0712578114691023</v>
      </c>
      <c r="AH20" s="54">
        <v>6501670</v>
      </c>
      <c r="AI20" s="67">
        <f t="shared" si="3"/>
        <v>4.8737099342643937</v>
      </c>
      <c r="AJ20" s="78">
        <f t="shared" si="4"/>
        <v>1184782</v>
      </c>
      <c r="AK20" s="67">
        <f t="shared" si="5"/>
        <v>3.7460633802576422</v>
      </c>
    </row>
    <row r="21" spans="1:37" s="24" customFormat="1" ht="31.5" x14ac:dyDescent="0.25">
      <c r="A21" s="41" t="s">
        <v>31</v>
      </c>
      <c r="B21" s="71">
        <v>5675619</v>
      </c>
      <c r="C21" s="66">
        <v>0.26712317662032825</v>
      </c>
      <c r="D21" s="71">
        <v>307273</v>
      </c>
      <c r="E21" s="67">
        <v>0.10053730212742046</v>
      </c>
      <c r="F21" s="71">
        <v>322705</v>
      </c>
      <c r="G21" s="67">
        <v>3.6181466313667948E-2</v>
      </c>
      <c r="H21" s="71">
        <v>659928</v>
      </c>
      <c r="I21" s="67">
        <v>8.3093502887823079E-2</v>
      </c>
      <c r="J21" s="71">
        <v>4381621</v>
      </c>
      <c r="K21" s="68">
        <v>3.8150414497617406</v>
      </c>
      <c r="L21" s="57">
        <v>4092</v>
      </c>
      <c r="M21" s="68">
        <v>2.2568388504549747E-2</v>
      </c>
      <c r="N21" s="54">
        <v>15884115</v>
      </c>
      <c r="O21" s="69">
        <v>0.68063435576252784</v>
      </c>
      <c r="P21" s="54">
        <v>1014101</v>
      </c>
      <c r="Q21" s="56">
        <v>0.31913606600582056</v>
      </c>
      <c r="R21" s="54">
        <v>497682</v>
      </c>
      <c r="S21" s="69">
        <v>4.9179540425385679E-2</v>
      </c>
      <c r="T21" s="54">
        <v>1368346</v>
      </c>
      <c r="U21" s="69">
        <v>0.1561634197999674</v>
      </c>
      <c r="V21" s="54">
        <v>12999895</v>
      </c>
      <c r="W21" s="70">
        <v>12.077243589547065</v>
      </c>
      <c r="X21" s="65">
        <v>4091</v>
      </c>
      <c r="Y21" s="70">
        <v>2.0331413470080769E-2</v>
      </c>
      <c r="Z21" s="79">
        <v>24006903</v>
      </c>
      <c r="AA21" s="69">
        <v>0.96858970012979584</v>
      </c>
      <c r="AB21" s="54">
        <v>1103170</v>
      </c>
      <c r="AC21" s="56">
        <f t="shared" si="0"/>
        <v>0.32338829059125312</v>
      </c>
      <c r="AD21" s="79">
        <v>177804</v>
      </c>
      <c r="AE21" s="56">
        <f t="shared" si="1"/>
        <v>1.6675909458271333E-2</v>
      </c>
      <c r="AF21" s="54">
        <v>1136192</v>
      </c>
      <c r="AG21" s="56">
        <f t="shared" si="2"/>
        <v>0.12538668371749229</v>
      </c>
      <c r="AH21" s="54">
        <v>21588472</v>
      </c>
      <c r="AI21" s="67">
        <f t="shared" si="3"/>
        <v>16.182911536880326</v>
      </c>
      <c r="AJ21" s="78">
        <f t="shared" si="4"/>
        <v>1265</v>
      </c>
      <c r="AK21" s="67">
        <f t="shared" si="5"/>
        <v>3.999697983279555E-3</v>
      </c>
    </row>
    <row r="22" spans="1:37" s="24" customFormat="1" ht="47.25" x14ac:dyDescent="0.25">
      <c r="A22" s="41" t="s">
        <v>32</v>
      </c>
      <c r="B22" s="71">
        <v>88730</v>
      </c>
      <c r="C22" s="66">
        <v>4.1760800824582707E-3</v>
      </c>
      <c r="D22" s="71">
        <v>16671</v>
      </c>
      <c r="E22" s="67">
        <v>5.4546197152572024E-3</v>
      </c>
      <c r="F22" s="71">
        <v>23105</v>
      </c>
      <c r="G22" s="67">
        <v>2.590516971157242E-3</v>
      </c>
      <c r="H22" s="71">
        <v>31143</v>
      </c>
      <c r="I22" s="67">
        <v>3.9213080221410122E-3</v>
      </c>
      <c r="J22" s="71">
        <v>17627</v>
      </c>
      <c r="K22" s="68">
        <v>1.5347684255427433E-2</v>
      </c>
      <c r="L22" s="57">
        <v>184</v>
      </c>
      <c r="M22" s="68">
        <v>1.0148053482006729E-3</v>
      </c>
      <c r="N22" s="54">
        <v>102416</v>
      </c>
      <c r="O22" s="69">
        <v>4.3885257806163614E-3</v>
      </c>
      <c r="P22" s="54">
        <v>16671</v>
      </c>
      <c r="Q22" s="56">
        <v>5.2463387338963626E-3</v>
      </c>
      <c r="R22" s="54">
        <v>23105</v>
      </c>
      <c r="S22" s="69">
        <v>2.2831713454144137E-3</v>
      </c>
      <c r="T22" s="54">
        <v>44997</v>
      </c>
      <c r="U22" s="69">
        <v>5.1353132911844904E-3</v>
      </c>
      <c r="V22" s="54">
        <v>17459</v>
      </c>
      <c r="W22" s="70">
        <v>1.6219869147397131E-2</v>
      </c>
      <c r="X22" s="65">
        <v>184</v>
      </c>
      <c r="Y22" s="70">
        <v>9.1444147604372061E-4</v>
      </c>
      <c r="Z22" s="79">
        <v>100697</v>
      </c>
      <c r="AA22" s="69">
        <v>4.0627513275648284E-3</v>
      </c>
      <c r="AB22" s="54" t="s">
        <v>45</v>
      </c>
      <c r="AC22" s="54" t="s">
        <v>45</v>
      </c>
      <c r="AD22" s="55" t="s">
        <v>45</v>
      </c>
      <c r="AE22" s="79" t="s">
        <v>45</v>
      </c>
      <c r="AF22" s="54">
        <v>35696</v>
      </c>
      <c r="AG22" s="56">
        <f t="shared" si="2"/>
        <v>3.939301686668807E-3</v>
      </c>
      <c r="AH22" s="54" t="s">
        <v>45</v>
      </c>
      <c r="AI22" s="54" t="s">
        <v>45</v>
      </c>
      <c r="AJ22" s="54" t="s">
        <v>45</v>
      </c>
      <c r="AK22" s="54" t="s">
        <v>45</v>
      </c>
    </row>
    <row r="23" spans="1:37" s="24" customFormat="1" x14ac:dyDescent="0.25">
      <c r="A23" s="41" t="s">
        <v>33</v>
      </c>
      <c r="B23" s="72" t="s">
        <v>41</v>
      </c>
      <c r="C23" s="72" t="s">
        <v>41</v>
      </c>
      <c r="D23" s="72" t="s">
        <v>41</v>
      </c>
      <c r="E23" s="72" t="s">
        <v>41</v>
      </c>
      <c r="F23" s="72" t="s">
        <v>41</v>
      </c>
      <c r="G23" s="72" t="s">
        <v>41</v>
      </c>
      <c r="H23" s="72" t="s">
        <v>41</v>
      </c>
      <c r="I23" s="72" t="s">
        <v>41</v>
      </c>
      <c r="J23" s="72" t="s">
        <v>41</v>
      </c>
      <c r="K23" s="72" t="s">
        <v>41</v>
      </c>
      <c r="L23" s="72" t="s">
        <v>41</v>
      </c>
      <c r="M23" s="72" t="s">
        <v>41</v>
      </c>
      <c r="N23" s="72" t="s">
        <v>41</v>
      </c>
      <c r="O23" s="72" t="s">
        <v>41</v>
      </c>
      <c r="P23" s="72" t="s">
        <v>41</v>
      </c>
      <c r="Q23" s="72" t="s">
        <v>41</v>
      </c>
      <c r="R23" s="72" t="s">
        <v>41</v>
      </c>
      <c r="S23" s="72" t="s">
        <v>41</v>
      </c>
      <c r="T23" s="72" t="s">
        <v>41</v>
      </c>
      <c r="U23" s="72" t="s">
        <v>41</v>
      </c>
      <c r="V23" s="72" t="s">
        <v>41</v>
      </c>
      <c r="W23" s="72" t="s">
        <v>41</v>
      </c>
      <c r="X23" s="72" t="s">
        <v>41</v>
      </c>
      <c r="Y23" s="72" t="s">
        <v>41</v>
      </c>
      <c r="Z23" s="79">
        <v>31432</v>
      </c>
      <c r="AA23" s="69">
        <v>1.268164888010742E-3</v>
      </c>
      <c r="AB23" s="54" t="s">
        <v>45</v>
      </c>
      <c r="AC23" s="54" t="s">
        <v>45</v>
      </c>
      <c r="AD23" s="79" t="s">
        <v>42</v>
      </c>
      <c r="AE23" s="54" t="s">
        <v>42</v>
      </c>
      <c r="AF23" s="54">
        <v>26096</v>
      </c>
      <c r="AG23" s="56">
        <f t="shared" si="2"/>
        <v>2.8798749668116647E-3</v>
      </c>
      <c r="AH23" s="54" t="s">
        <v>45</v>
      </c>
      <c r="AI23" s="54" t="s">
        <v>45</v>
      </c>
      <c r="AJ23" s="78" t="s">
        <v>42</v>
      </c>
      <c r="AK23" s="67" t="s">
        <v>42</v>
      </c>
    </row>
    <row r="24" spans="1:37" s="24" customFormat="1" ht="31.5" x14ac:dyDescent="0.25">
      <c r="A24" s="41" t="s">
        <v>34</v>
      </c>
      <c r="B24" s="71">
        <v>13247796</v>
      </c>
      <c r="C24" s="66">
        <v>0.62350791177809473</v>
      </c>
      <c r="D24" s="71">
        <v>7364418</v>
      </c>
      <c r="E24" s="67">
        <v>2.4095794861852928</v>
      </c>
      <c r="F24" s="71">
        <v>997658</v>
      </c>
      <c r="G24" s="67">
        <v>0.11185674011732491</v>
      </c>
      <c r="H24" s="71">
        <v>4565535</v>
      </c>
      <c r="I24" s="67">
        <v>0.57486012975196887</v>
      </c>
      <c r="J24" s="71">
        <v>306916</v>
      </c>
      <c r="K24" s="68">
        <v>0.26722924269239046</v>
      </c>
      <c r="L24" s="57">
        <v>13269</v>
      </c>
      <c r="M24" s="68">
        <v>7.3181805246058301E-2</v>
      </c>
      <c r="N24" s="54">
        <v>13494263</v>
      </c>
      <c r="O24" s="69">
        <v>0.5782291933478898</v>
      </c>
      <c r="P24" s="54">
        <v>7657094</v>
      </c>
      <c r="Q24" s="56">
        <v>2.4096760147133005</v>
      </c>
      <c r="R24" s="54">
        <v>896101</v>
      </c>
      <c r="S24" s="69">
        <v>8.8550189387457318E-2</v>
      </c>
      <c r="T24" s="54">
        <v>4579789</v>
      </c>
      <c r="U24" s="69">
        <v>0.52267154082540002</v>
      </c>
      <c r="V24" s="54">
        <v>349186</v>
      </c>
      <c r="W24" s="70">
        <v>0.32440295710539058</v>
      </c>
      <c r="X24" s="65">
        <v>12093</v>
      </c>
      <c r="Y24" s="70">
        <v>6.0099678096721267E-2</v>
      </c>
      <c r="Z24" s="79">
        <v>14080701</v>
      </c>
      <c r="AA24" s="69">
        <v>0.56810418066867341</v>
      </c>
      <c r="AB24" s="54">
        <v>7880355</v>
      </c>
      <c r="AC24" s="56">
        <f t="shared" si="0"/>
        <v>2.3100832443795918</v>
      </c>
      <c r="AD24" s="79">
        <v>1016839</v>
      </c>
      <c r="AE24" s="56">
        <f t="shared" ref="AE24:AE25" si="6">AD24/1066232702*100</f>
        <v>9.5367455724500935E-2</v>
      </c>
      <c r="AF24" s="54">
        <v>4739064</v>
      </c>
      <c r="AG24" s="56">
        <f t="shared" si="2"/>
        <v>0.52298864882427787</v>
      </c>
      <c r="AH24" s="54">
        <v>432298</v>
      </c>
      <c r="AI24" s="67">
        <f t="shared" ref="AI24:AI26" si="7">AH24/133402892*100</f>
        <v>0.32405444403709033</v>
      </c>
      <c r="AJ24" s="78">
        <f t="shared" si="4"/>
        <v>12145</v>
      </c>
      <c r="AK24" s="67">
        <f t="shared" ref="AK24:AK25" si="8">AJ24/31627388*100</f>
        <v>3.8400262456071303E-2</v>
      </c>
    </row>
    <row r="25" spans="1:37" s="24" customFormat="1" ht="31.5" x14ac:dyDescent="0.25">
      <c r="A25" s="41" t="s">
        <v>35</v>
      </c>
      <c r="B25" s="71">
        <v>383804</v>
      </c>
      <c r="C25" s="66">
        <v>1.8063746646769008E-2</v>
      </c>
      <c r="D25" s="71">
        <v>145000</v>
      </c>
      <c r="E25" s="67">
        <v>4.7442856380078842E-2</v>
      </c>
      <c r="F25" s="71">
        <v>94777</v>
      </c>
      <c r="G25" s="67">
        <v>1.0626333130290844E-2</v>
      </c>
      <c r="H25" s="71">
        <v>123977</v>
      </c>
      <c r="I25" s="67">
        <v>1.5610313863820963E-2</v>
      </c>
      <c r="J25" s="71">
        <v>16573</v>
      </c>
      <c r="K25" s="68">
        <v>1.44299751043966E-2</v>
      </c>
      <c r="L25" s="57">
        <v>3477</v>
      </c>
      <c r="M25" s="68">
        <v>1.9176511933118152E-2</v>
      </c>
      <c r="N25" s="54">
        <v>327939</v>
      </c>
      <c r="O25" s="69">
        <v>1.4052186728338823E-2</v>
      </c>
      <c r="P25" s="54">
        <v>114265</v>
      </c>
      <c r="Q25" s="56">
        <v>3.5959024379381428E-2</v>
      </c>
      <c r="R25" s="54">
        <v>111312</v>
      </c>
      <c r="S25" s="69">
        <v>1.0999539874519335E-2</v>
      </c>
      <c r="T25" s="54">
        <v>84446</v>
      </c>
      <c r="U25" s="69">
        <v>9.6374573013170983E-3</v>
      </c>
      <c r="V25" s="54">
        <v>14439</v>
      </c>
      <c r="W25" s="70">
        <v>1.341420989857765E-2</v>
      </c>
      <c r="X25" s="65">
        <v>3477</v>
      </c>
      <c r="Y25" s="70">
        <v>1.7279962022847914E-2</v>
      </c>
      <c r="Z25" s="79">
        <v>352781</v>
      </c>
      <c r="AA25" s="69">
        <v>1.4233407907779256E-2</v>
      </c>
      <c r="AB25" s="54">
        <v>112723</v>
      </c>
      <c r="AC25" s="56">
        <f t="shared" si="0"/>
        <v>3.3044134884304167E-2</v>
      </c>
      <c r="AD25" s="79">
        <v>139368</v>
      </c>
      <c r="AE25" s="56">
        <f t="shared" si="6"/>
        <v>1.3071067857755501E-2</v>
      </c>
      <c r="AF25" s="54">
        <v>87074</v>
      </c>
      <c r="AG25" s="56">
        <f t="shared" si="2"/>
        <v>9.6092210630042488E-3</v>
      </c>
      <c r="AH25" s="54">
        <v>10271</v>
      </c>
      <c r="AI25" s="67">
        <f t="shared" si="7"/>
        <v>7.6992333869343706E-3</v>
      </c>
      <c r="AJ25" s="78">
        <f t="shared" si="4"/>
        <v>3345</v>
      </c>
      <c r="AK25" s="67">
        <f t="shared" si="8"/>
        <v>1.0576276485430918E-2</v>
      </c>
    </row>
    <row r="26" spans="1:37" s="24" customFormat="1" x14ac:dyDescent="0.25">
      <c r="A26" s="41" t="s">
        <v>36</v>
      </c>
      <c r="B26" s="71">
        <v>232867</v>
      </c>
      <c r="C26" s="66">
        <v>1.0959892263741802E-2</v>
      </c>
      <c r="D26" s="71">
        <v>169017</v>
      </c>
      <c r="E26" s="67">
        <v>5.5301029357184735E-2</v>
      </c>
      <c r="F26" s="71">
        <v>1675</v>
      </c>
      <c r="G26" s="67">
        <v>1.8779986698499808E-4</v>
      </c>
      <c r="H26" s="71">
        <v>51070</v>
      </c>
      <c r="I26" s="67">
        <v>6.4303760296291783E-3</v>
      </c>
      <c r="J26" s="71">
        <v>11104</v>
      </c>
      <c r="K26" s="68">
        <v>9.6681616822071933E-3</v>
      </c>
      <c r="L26" s="57">
        <v>1</v>
      </c>
      <c r="M26" s="68">
        <v>5.5152464576123527E-6</v>
      </c>
      <c r="N26" s="54">
        <v>182458</v>
      </c>
      <c r="O26" s="69">
        <v>7.818325621774919E-3</v>
      </c>
      <c r="P26" s="54">
        <v>119997</v>
      </c>
      <c r="Q26" s="56">
        <v>3.7762876195270939E-2</v>
      </c>
      <c r="R26" s="54">
        <v>1683</v>
      </c>
      <c r="S26" s="69">
        <v>1.6630934318686251E-4</v>
      </c>
      <c r="T26" s="54">
        <v>50279</v>
      </c>
      <c r="U26" s="69">
        <v>5.7381251409530628E-3</v>
      </c>
      <c r="V26" s="54">
        <v>10494</v>
      </c>
      <c r="W26" s="70">
        <v>9.7492013765270325E-3</v>
      </c>
      <c r="X26" s="65">
        <v>5</v>
      </c>
      <c r="Y26" s="70">
        <v>2.4848953153361976E-5</v>
      </c>
      <c r="Z26" s="80">
        <v>218778</v>
      </c>
      <c r="AA26" s="69">
        <v>8.8268827268138863E-3</v>
      </c>
      <c r="AB26" s="54">
        <v>161196</v>
      </c>
      <c r="AC26" s="56">
        <f t="shared" si="0"/>
        <v>4.7253731419588677E-2</v>
      </c>
      <c r="AD26" s="55" t="s">
        <v>45</v>
      </c>
      <c r="AE26" s="55" t="s">
        <v>45</v>
      </c>
      <c r="AF26" s="54">
        <v>47177</v>
      </c>
      <c r="AG26" s="56">
        <f t="shared" si="2"/>
        <v>5.2063098294479575E-3</v>
      </c>
      <c r="AH26" s="54">
        <v>8881</v>
      </c>
      <c r="AI26" s="67">
        <f t="shared" si="7"/>
        <v>6.657276965180035E-3</v>
      </c>
      <c r="AJ26" s="78" t="s">
        <v>42</v>
      </c>
      <c r="AK26" s="67" t="s">
        <v>42</v>
      </c>
    </row>
    <row r="27" spans="1:37" s="24" customFormat="1" x14ac:dyDescent="0.25">
      <c r="B27" s="25"/>
      <c r="C27" s="22"/>
      <c r="D27" s="25"/>
      <c r="E27" s="22"/>
      <c r="F27" s="25"/>
      <c r="G27" s="22"/>
      <c r="H27" s="25"/>
      <c r="I27" s="22"/>
      <c r="J27" s="25"/>
      <c r="K27" s="22"/>
      <c r="L27" s="25"/>
      <c r="N27" s="23"/>
      <c r="O27" s="26"/>
      <c r="P27" s="20"/>
      <c r="Q27" s="23"/>
      <c r="R27" s="20"/>
      <c r="S27" s="23"/>
      <c r="T27" s="20"/>
      <c r="U27" s="23"/>
      <c r="V27" s="20"/>
      <c r="W27" s="23"/>
      <c r="X27" s="21"/>
      <c r="Y27" s="21"/>
      <c r="AD27" s="48"/>
      <c r="AE27" s="48"/>
      <c r="AF27" s="48"/>
      <c r="AG27" s="48"/>
      <c r="AI27" s="76"/>
    </row>
    <row r="28" spans="1:37" s="32" customFormat="1" x14ac:dyDescent="0.25">
      <c r="A28" s="94" t="s">
        <v>17</v>
      </c>
      <c r="B28" s="94"/>
      <c r="C28" s="94"/>
      <c r="D28" s="94"/>
      <c r="E28" s="94"/>
      <c r="F28" s="94"/>
      <c r="G28" s="94"/>
      <c r="H28" s="27"/>
      <c r="I28" s="28"/>
      <c r="J28" s="27"/>
      <c r="K28" s="28"/>
      <c r="L28" s="27"/>
      <c r="M28" s="28"/>
      <c r="N28" s="29"/>
      <c r="O28" s="30"/>
      <c r="P28" s="15"/>
      <c r="Q28" s="29"/>
      <c r="R28" s="15"/>
      <c r="S28" s="29"/>
      <c r="T28" s="15"/>
      <c r="U28" s="29"/>
      <c r="V28" s="15"/>
      <c r="W28" s="29"/>
      <c r="X28" s="31"/>
      <c r="Y28" s="31"/>
      <c r="AD28" s="48"/>
      <c r="AE28" s="48"/>
      <c r="AF28" s="48"/>
      <c r="AG28" s="48"/>
      <c r="AI28" s="77"/>
    </row>
  </sheetData>
  <mergeCells count="28">
    <mergeCell ref="N3:Y3"/>
    <mergeCell ref="A3:A5"/>
    <mergeCell ref="N4:O5"/>
    <mergeCell ref="P4:Y4"/>
    <mergeCell ref="P5:Q5"/>
    <mergeCell ref="R5:S5"/>
    <mergeCell ref="T5:U5"/>
    <mergeCell ref="V5:W5"/>
    <mergeCell ref="X5:Y5"/>
    <mergeCell ref="A28:G28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Z3:AK3"/>
    <mergeCell ref="Z4:AA5"/>
    <mergeCell ref="AB4:AK4"/>
    <mergeCell ref="AB5:AC5"/>
    <mergeCell ref="AD5:AE5"/>
    <mergeCell ref="AF5:AG5"/>
    <mergeCell ref="AH5:AI5"/>
    <mergeCell ref="AJ5:AK5"/>
  </mergeCells>
  <hyperlinks>
    <hyperlink ref="A1" location="Содержание!B5" display="      К содержанию" xr:uid="{00000000-0004-0000-0100-000000000000}"/>
    <hyperlink ref="A1:B1" location="Содержание!A1" display="  К содержанию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8"/>
  <sheetViews>
    <sheetView workbookViewId="0">
      <pane xSplit="1" ySplit="7" topLeftCell="O8" activePane="bottomRight" state="frozen"/>
      <selection pane="topRight" activeCell="B1" sqref="B1"/>
      <selection pane="bottomLeft" activeCell="A8" sqref="A8"/>
      <selection pane="bottomRight" activeCell="L11" sqref="L11:M12"/>
    </sheetView>
  </sheetViews>
  <sheetFormatPr defaultColWidth="9.140625" defaultRowHeight="15.75" x14ac:dyDescent="0.25"/>
  <cols>
    <col min="1" max="1" width="38.85546875" style="2" customWidth="1"/>
    <col min="2" max="2" width="15" style="17" customWidth="1"/>
    <col min="3" max="3" width="7.7109375" style="2" customWidth="1"/>
    <col min="4" max="4" width="13.5703125" style="17" customWidth="1"/>
    <col min="5" max="5" width="7.28515625" style="2" customWidth="1"/>
    <col min="6" max="6" width="12.42578125" style="17" customWidth="1"/>
    <col min="7" max="7" width="6.28515625" style="2" customWidth="1"/>
    <col min="8" max="8" width="11.7109375" style="17" customWidth="1"/>
    <col min="9" max="9" width="6.140625" style="2" customWidth="1"/>
    <col min="10" max="10" width="12" style="17" customWidth="1"/>
    <col min="11" max="11" width="6.7109375" style="2" customWidth="1"/>
    <col min="12" max="12" width="11.42578125" style="17" customWidth="1"/>
    <col min="13" max="13" width="7.5703125" style="2" customWidth="1"/>
    <col min="14" max="14" width="13.85546875" style="17" customWidth="1"/>
    <col min="15" max="15" width="5.85546875" style="2" customWidth="1"/>
    <col min="16" max="16" width="12.42578125" style="17" customWidth="1"/>
    <col min="17" max="17" width="6.7109375" style="2" customWidth="1"/>
    <col min="18" max="18" width="12.42578125" style="17" customWidth="1"/>
    <col min="19" max="19" width="6.85546875" style="2" customWidth="1"/>
    <col min="20" max="20" width="11.28515625" style="17" customWidth="1"/>
    <col min="21" max="21" width="6.85546875" style="2" customWidth="1"/>
    <col min="22" max="22" width="11.28515625" style="17" customWidth="1"/>
    <col min="23" max="23" width="6.28515625" style="2" customWidth="1"/>
    <col min="24" max="24" width="10.28515625" style="17" customWidth="1"/>
    <col min="25" max="25" width="6.7109375" style="2" customWidth="1"/>
    <col min="26" max="26" width="11.28515625" style="2" hidden="1" customWidth="1"/>
    <col min="27" max="27" width="12.7109375" style="2" customWidth="1"/>
    <col min="28" max="28" width="5.85546875" style="2" customWidth="1"/>
    <col min="29" max="29" width="13.5703125" style="2" customWidth="1"/>
    <col min="30" max="30" width="6.140625" style="2" customWidth="1"/>
    <col min="31" max="31" width="12.7109375" style="2" customWidth="1"/>
    <col min="32" max="32" width="7" style="2" customWidth="1"/>
    <col min="33" max="33" width="11.42578125" style="2" customWidth="1"/>
    <col min="34" max="34" width="6.42578125" style="2" customWidth="1"/>
    <col min="35" max="35" width="11.28515625" style="2" customWidth="1"/>
    <col min="36" max="36" width="7" style="2" customWidth="1"/>
    <col min="37" max="37" width="10.28515625" style="2" customWidth="1"/>
    <col min="38" max="38" width="9.28515625" style="2" customWidth="1"/>
    <col min="39" max="39" width="9.85546875" style="2" bestFit="1" customWidth="1"/>
    <col min="40" max="16384" width="9.140625" style="2"/>
  </cols>
  <sheetData>
    <row r="1" spans="1:39" ht="33" customHeight="1" x14ac:dyDescent="0.25">
      <c r="A1" s="16" t="s">
        <v>4</v>
      </c>
    </row>
    <row r="2" spans="1:39" s="33" customFormat="1" ht="30" customHeight="1" x14ac:dyDescent="0.25">
      <c r="A2" s="103" t="s">
        <v>40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43"/>
      <c r="P2" s="43"/>
      <c r="R2" s="43"/>
      <c r="T2" s="43"/>
      <c r="V2" s="43"/>
      <c r="X2" s="43"/>
    </row>
    <row r="3" spans="1:39" s="33" customFormat="1" ht="15.6" customHeight="1" x14ac:dyDescent="0.25">
      <c r="A3" s="42"/>
      <c r="B3" s="104">
        <v>2020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6"/>
      <c r="N3" s="100">
        <v>2021</v>
      </c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2"/>
      <c r="AA3" s="100">
        <v>2022</v>
      </c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2"/>
    </row>
    <row r="4" spans="1:39" ht="15.6" customHeight="1" x14ac:dyDescent="0.25">
      <c r="A4" s="11"/>
      <c r="B4" s="85" t="s">
        <v>7</v>
      </c>
      <c r="C4" s="86"/>
      <c r="D4" s="89" t="s">
        <v>8</v>
      </c>
      <c r="E4" s="90"/>
      <c r="F4" s="90"/>
      <c r="G4" s="90"/>
      <c r="H4" s="90"/>
      <c r="I4" s="90"/>
      <c r="J4" s="90"/>
      <c r="K4" s="90"/>
      <c r="L4" s="90"/>
      <c r="M4" s="91"/>
      <c r="N4" s="85" t="s">
        <v>7</v>
      </c>
      <c r="O4" s="86"/>
      <c r="P4" s="89" t="s">
        <v>8</v>
      </c>
      <c r="Q4" s="90"/>
      <c r="R4" s="90"/>
      <c r="S4" s="90"/>
      <c r="T4" s="90"/>
      <c r="U4" s="90"/>
      <c r="V4" s="90"/>
      <c r="W4" s="90"/>
      <c r="X4" s="90"/>
      <c r="Y4" s="91"/>
      <c r="Z4" s="48"/>
      <c r="AA4" s="85" t="s">
        <v>7</v>
      </c>
      <c r="AB4" s="86"/>
      <c r="AC4" s="89" t="s">
        <v>8</v>
      </c>
      <c r="AD4" s="90"/>
      <c r="AE4" s="90"/>
      <c r="AF4" s="90"/>
      <c r="AG4" s="90"/>
      <c r="AH4" s="90"/>
      <c r="AI4" s="90"/>
      <c r="AJ4" s="90"/>
      <c r="AK4" s="90"/>
      <c r="AL4" s="91"/>
    </row>
    <row r="5" spans="1:39" ht="28.5" customHeight="1" x14ac:dyDescent="0.25">
      <c r="A5" s="13"/>
      <c r="B5" s="87"/>
      <c r="C5" s="88"/>
      <c r="D5" s="92" t="s">
        <v>9</v>
      </c>
      <c r="E5" s="93"/>
      <c r="F5" s="92" t="s">
        <v>10</v>
      </c>
      <c r="G5" s="93"/>
      <c r="H5" s="92" t="s">
        <v>11</v>
      </c>
      <c r="I5" s="93"/>
      <c r="J5" s="92" t="s">
        <v>12</v>
      </c>
      <c r="K5" s="93"/>
      <c r="L5" s="92" t="s">
        <v>13</v>
      </c>
      <c r="M5" s="93"/>
      <c r="N5" s="87"/>
      <c r="O5" s="88"/>
      <c r="P5" s="92" t="s">
        <v>9</v>
      </c>
      <c r="Q5" s="93"/>
      <c r="R5" s="92" t="s">
        <v>10</v>
      </c>
      <c r="S5" s="93"/>
      <c r="T5" s="92" t="s">
        <v>11</v>
      </c>
      <c r="U5" s="93"/>
      <c r="V5" s="92" t="s">
        <v>12</v>
      </c>
      <c r="W5" s="93"/>
      <c r="X5" s="92" t="s">
        <v>13</v>
      </c>
      <c r="Y5" s="93"/>
      <c r="Z5" s="48"/>
      <c r="AA5" s="87"/>
      <c r="AB5" s="88"/>
      <c r="AC5" s="92" t="s">
        <v>9</v>
      </c>
      <c r="AD5" s="93"/>
      <c r="AE5" s="92" t="s">
        <v>10</v>
      </c>
      <c r="AF5" s="93"/>
      <c r="AG5" s="92" t="s">
        <v>11</v>
      </c>
      <c r="AH5" s="93"/>
      <c r="AI5" s="92" t="s">
        <v>12</v>
      </c>
      <c r="AJ5" s="93"/>
      <c r="AK5" s="92" t="s">
        <v>13</v>
      </c>
      <c r="AL5" s="93"/>
    </row>
    <row r="6" spans="1:39" ht="32.25" customHeight="1" x14ac:dyDescent="0.25">
      <c r="A6" s="14"/>
      <c r="B6" s="18" t="s">
        <v>14</v>
      </c>
      <c r="C6" s="19" t="s">
        <v>15</v>
      </c>
      <c r="D6" s="18" t="s">
        <v>14</v>
      </c>
      <c r="E6" s="19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18" t="s">
        <v>14</v>
      </c>
      <c r="K6" s="19" t="s">
        <v>15</v>
      </c>
      <c r="L6" s="18" t="s">
        <v>14</v>
      </c>
      <c r="M6" s="19" t="s">
        <v>15</v>
      </c>
      <c r="N6" s="18" t="s">
        <v>14</v>
      </c>
      <c r="O6" s="19" t="s">
        <v>15</v>
      </c>
      <c r="P6" s="18" t="s">
        <v>14</v>
      </c>
      <c r="Q6" s="19" t="s">
        <v>15</v>
      </c>
      <c r="R6" s="18" t="s">
        <v>14</v>
      </c>
      <c r="S6" s="19" t="s">
        <v>15</v>
      </c>
      <c r="T6" s="18" t="s">
        <v>14</v>
      </c>
      <c r="U6" s="19" t="s">
        <v>15</v>
      </c>
      <c r="V6" s="18" t="s">
        <v>14</v>
      </c>
      <c r="W6" s="19" t="s">
        <v>15</v>
      </c>
      <c r="X6" s="18" t="s">
        <v>14</v>
      </c>
      <c r="Y6" s="19" t="s">
        <v>15</v>
      </c>
      <c r="Z6" s="48"/>
      <c r="AA6" s="18" t="s">
        <v>14</v>
      </c>
      <c r="AB6" s="19" t="s">
        <v>15</v>
      </c>
      <c r="AC6" s="18" t="s">
        <v>14</v>
      </c>
      <c r="AD6" s="19" t="s">
        <v>15</v>
      </c>
      <c r="AE6" s="18" t="s">
        <v>14</v>
      </c>
      <c r="AF6" s="19" t="s">
        <v>15</v>
      </c>
      <c r="AG6" s="18" t="s">
        <v>14</v>
      </c>
      <c r="AH6" s="19" t="s">
        <v>15</v>
      </c>
      <c r="AI6" s="18" t="s">
        <v>14</v>
      </c>
      <c r="AJ6" s="19" t="s">
        <v>15</v>
      </c>
      <c r="AK6" s="18" t="s">
        <v>14</v>
      </c>
      <c r="AL6" s="19" t="s">
        <v>15</v>
      </c>
    </row>
    <row r="7" spans="1:39" s="3" customFormat="1" ht="15.6" customHeight="1" x14ac:dyDescent="0.25">
      <c r="A7" s="40" t="s">
        <v>1</v>
      </c>
      <c r="B7" s="57">
        <v>525711727</v>
      </c>
      <c r="C7" s="58">
        <v>100</v>
      </c>
      <c r="D7" s="57">
        <v>257171061</v>
      </c>
      <c r="E7" s="59">
        <v>100</v>
      </c>
      <c r="F7" s="57">
        <v>147782372</v>
      </c>
      <c r="G7" s="59">
        <v>100</v>
      </c>
      <c r="H7" s="57">
        <v>94572369</v>
      </c>
      <c r="I7" s="59">
        <v>100</v>
      </c>
      <c r="J7" s="57">
        <v>21888723</v>
      </c>
      <c r="K7" s="59">
        <v>100</v>
      </c>
      <c r="L7" s="57">
        <v>4297202</v>
      </c>
      <c r="M7" s="59">
        <v>100</v>
      </c>
      <c r="N7" s="57">
        <v>565281419</v>
      </c>
      <c r="O7" s="60">
        <v>100</v>
      </c>
      <c r="P7" s="57">
        <v>262726457</v>
      </c>
      <c r="Q7" s="59">
        <v>100</v>
      </c>
      <c r="R7" s="55">
        <v>174732603</v>
      </c>
      <c r="S7" s="59">
        <v>100</v>
      </c>
      <c r="T7" s="55">
        <v>99439248</v>
      </c>
      <c r="U7" s="59">
        <v>100</v>
      </c>
      <c r="V7" s="55">
        <v>26888311</v>
      </c>
      <c r="W7" s="59">
        <v>100</v>
      </c>
      <c r="X7" s="55">
        <v>1494800</v>
      </c>
      <c r="Y7" s="59">
        <v>100</v>
      </c>
      <c r="AA7" s="57">
        <v>592252916</v>
      </c>
      <c r="AB7" s="59">
        <v>100</v>
      </c>
      <c r="AC7" s="57">
        <v>265772205</v>
      </c>
      <c r="AD7" s="59">
        <v>100</v>
      </c>
      <c r="AE7" s="55">
        <v>199675462</v>
      </c>
      <c r="AF7" s="59">
        <v>100</v>
      </c>
      <c r="AG7" s="55">
        <v>97847157</v>
      </c>
      <c r="AH7" s="59">
        <v>100</v>
      </c>
      <c r="AI7" s="55">
        <v>26960046</v>
      </c>
      <c r="AJ7" s="59">
        <v>100</v>
      </c>
      <c r="AK7" s="55">
        <f>AA7-AC7-AE7-AG7-AI7</f>
        <v>1998046</v>
      </c>
      <c r="AL7" s="59">
        <v>100</v>
      </c>
    </row>
    <row r="8" spans="1:39" s="3" customFormat="1" ht="31.5" x14ac:dyDescent="0.25">
      <c r="A8" s="41" t="s">
        <v>18</v>
      </c>
      <c r="B8" s="57">
        <v>4608105</v>
      </c>
      <c r="C8" s="61">
        <v>0.87654597821060198</v>
      </c>
      <c r="D8" s="57">
        <v>1535788</v>
      </c>
      <c r="E8" s="59">
        <v>0.59718538860015824</v>
      </c>
      <c r="F8" s="57">
        <v>1537946</v>
      </c>
      <c r="G8" s="59">
        <v>1.0406829848420622</v>
      </c>
      <c r="H8" s="57">
        <v>712209</v>
      </c>
      <c r="I8" s="59">
        <v>0.75308359886807996</v>
      </c>
      <c r="J8" s="57">
        <v>818799</v>
      </c>
      <c r="K8" s="59">
        <v>3.7407344412006127</v>
      </c>
      <c r="L8" s="57">
        <v>3363</v>
      </c>
      <c r="M8" s="59">
        <v>7.8260226072686373E-2</v>
      </c>
      <c r="N8" s="57">
        <v>4824759</v>
      </c>
      <c r="O8" s="59">
        <v>0.85351452176424714</v>
      </c>
      <c r="P8" s="57">
        <v>1515411</v>
      </c>
      <c r="Q8" s="59">
        <v>0.57680182548193082</v>
      </c>
      <c r="R8" s="57">
        <v>1536026</v>
      </c>
      <c r="S8" s="59">
        <v>0.87907235033864861</v>
      </c>
      <c r="T8" s="57">
        <v>934424</v>
      </c>
      <c r="U8" s="59">
        <v>0.93969334924978509</v>
      </c>
      <c r="V8" s="57">
        <v>835800</v>
      </c>
      <c r="W8" s="59">
        <v>3.1084139126477672</v>
      </c>
      <c r="X8" s="55">
        <v>3098</v>
      </c>
      <c r="Y8" s="59">
        <v>0.20725180626170722</v>
      </c>
      <c r="AA8" s="57">
        <v>4581137</v>
      </c>
      <c r="AB8" s="59">
        <f>AA8/592252916*100</f>
        <v>0.77351024811163616</v>
      </c>
      <c r="AC8" s="57">
        <v>1506876</v>
      </c>
      <c r="AD8" s="59">
        <f>AC8/265772205*100</f>
        <v>0.56698028298331649</v>
      </c>
      <c r="AE8" s="57">
        <v>1528531</v>
      </c>
      <c r="AF8" s="59">
        <f>AE8/199675462*100</f>
        <v>0.76550768165995275</v>
      </c>
      <c r="AG8" s="57">
        <v>751375</v>
      </c>
      <c r="AH8" s="59">
        <f>AG8/97847157*100</f>
        <v>0.7679068284017696</v>
      </c>
      <c r="AI8" s="57">
        <v>786950</v>
      </c>
      <c r="AJ8" s="59">
        <f>AI8/26960046*100</f>
        <v>2.9189490255320782</v>
      </c>
      <c r="AK8" s="55">
        <f t="shared" ref="AK8:AK26" si="0">AA8-AC8-AE8-AG8-AI8</f>
        <v>7405</v>
      </c>
      <c r="AL8" s="59">
        <f>AK8/1998046*100</f>
        <v>0.37061208800998574</v>
      </c>
      <c r="AM8" s="20"/>
    </row>
    <row r="9" spans="1:39" s="3" customFormat="1" ht="15.6" customHeight="1" x14ac:dyDescent="0.25">
      <c r="A9" s="41" t="s">
        <v>19</v>
      </c>
      <c r="B9" s="57" t="s">
        <v>41</v>
      </c>
      <c r="C9" s="57" t="s">
        <v>41</v>
      </c>
      <c r="D9" s="57" t="s">
        <v>41</v>
      </c>
      <c r="E9" s="57" t="s">
        <v>41</v>
      </c>
      <c r="F9" s="57" t="s">
        <v>41</v>
      </c>
      <c r="G9" s="57" t="s">
        <v>41</v>
      </c>
      <c r="H9" s="57" t="s">
        <v>41</v>
      </c>
      <c r="I9" s="57" t="s">
        <v>41</v>
      </c>
      <c r="J9" s="57" t="s">
        <v>41</v>
      </c>
      <c r="K9" s="57" t="s">
        <v>41</v>
      </c>
      <c r="L9" s="57" t="s">
        <v>42</v>
      </c>
      <c r="M9" s="57" t="s">
        <v>42</v>
      </c>
      <c r="N9" s="57" t="s">
        <v>41</v>
      </c>
      <c r="O9" s="59" t="s">
        <v>41</v>
      </c>
      <c r="P9" s="57" t="s">
        <v>41</v>
      </c>
      <c r="Q9" s="59" t="s">
        <v>41</v>
      </c>
      <c r="R9" s="57" t="s">
        <v>41</v>
      </c>
      <c r="S9" s="59" t="s">
        <v>41</v>
      </c>
      <c r="T9" s="57" t="s">
        <v>41</v>
      </c>
      <c r="U9" s="59" t="s">
        <v>41</v>
      </c>
      <c r="V9" s="57" t="s">
        <v>41</v>
      </c>
      <c r="W9" s="59" t="s">
        <v>41</v>
      </c>
      <c r="X9" s="55" t="s">
        <v>42</v>
      </c>
      <c r="Y9" s="55" t="s">
        <v>42</v>
      </c>
      <c r="AA9" s="57" t="s">
        <v>45</v>
      </c>
      <c r="AB9" s="59" t="s">
        <v>41</v>
      </c>
      <c r="AC9" s="59" t="s">
        <v>41</v>
      </c>
      <c r="AD9" s="59" t="s">
        <v>41</v>
      </c>
      <c r="AE9" s="59" t="s">
        <v>41</v>
      </c>
      <c r="AF9" s="59" t="s">
        <v>41</v>
      </c>
      <c r="AG9" s="59" t="s">
        <v>41</v>
      </c>
      <c r="AH9" s="59" t="s">
        <v>41</v>
      </c>
      <c r="AI9" s="59" t="s">
        <v>41</v>
      </c>
      <c r="AJ9" s="59" t="s">
        <v>41</v>
      </c>
      <c r="AK9" s="59" t="s">
        <v>42</v>
      </c>
      <c r="AL9" s="59" t="s">
        <v>42</v>
      </c>
    </row>
    <row r="10" spans="1:39" s="3" customFormat="1" x14ac:dyDescent="0.25">
      <c r="A10" s="41" t="s">
        <v>20</v>
      </c>
      <c r="B10" s="57" t="s">
        <v>41</v>
      </c>
      <c r="C10" s="57" t="s">
        <v>41</v>
      </c>
      <c r="D10" s="57" t="s">
        <v>41</v>
      </c>
      <c r="E10" s="57" t="s">
        <v>41</v>
      </c>
      <c r="F10" s="57" t="s">
        <v>41</v>
      </c>
      <c r="G10" s="57" t="s">
        <v>41</v>
      </c>
      <c r="H10" s="57" t="s">
        <v>41</v>
      </c>
      <c r="I10" s="57" t="s">
        <v>41</v>
      </c>
      <c r="J10" s="57" t="s">
        <v>41</v>
      </c>
      <c r="K10" s="57" t="s">
        <v>41</v>
      </c>
      <c r="L10" s="57" t="s">
        <v>42</v>
      </c>
      <c r="M10" s="57" t="s">
        <v>42</v>
      </c>
      <c r="N10" s="57" t="s">
        <v>41</v>
      </c>
      <c r="O10" s="59" t="s">
        <v>41</v>
      </c>
      <c r="P10" s="57" t="s">
        <v>41</v>
      </c>
      <c r="Q10" s="59" t="s">
        <v>41</v>
      </c>
      <c r="R10" s="57" t="s">
        <v>41</v>
      </c>
      <c r="S10" s="59" t="s">
        <v>41</v>
      </c>
      <c r="T10" s="57" t="s">
        <v>41</v>
      </c>
      <c r="U10" s="59" t="s">
        <v>41</v>
      </c>
      <c r="V10" s="57" t="s">
        <v>41</v>
      </c>
      <c r="W10" s="59" t="s">
        <v>41</v>
      </c>
      <c r="X10" s="55" t="s">
        <v>42</v>
      </c>
      <c r="Y10" s="55" t="s">
        <v>42</v>
      </c>
      <c r="AA10" s="57" t="s">
        <v>45</v>
      </c>
      <c r="AB10" s="59" t="s">
        <v>41</v>
      </c>
      <c r="AC10" s="57" t="s">
        <v>45</v>
      </c>
      <c r="AD10" s="57" t="s">
        <v>45</v>
      </c>
      <c r="AE10" s="57" t="s">
        <v>45</v>
      </c>
      <c r="AF10" s="57" t="s">
        <v>45</v>
      </c>
      <c r="AG10" s="57" t="s">
        <v>45</v>
      </c>
      <c r="AH10" s="57" t="s">
        <v>45</v>
      </c>
      <c r="AI10" s="57" t="s">
        <v>45</v>
      </c>
      <c r="AJ10" s="57" t="s">
        <v>45</v>
      </c>
      <c r="AK10" s="57" t="s">
        <v>42</v>
      </c>
      <c r="AL10" s="57" t="s">
        <v>42</v>
      </c>
    </row>
    <row r="11" spans="1:39" s="3" customFormat="1" ht="46.9" customHeight="1" x14ac:dyDescent="0.25">
      <c r="A11" s="41" t="s">
        <v>21</v>
      </c>
      <c r="B11" s="57" t="s">
        <v>41</v>
      </c>
      <c r="C11" s="57" t="s">
        <v>41</v>
      </c>
      <c r="D11" s="57" t="s">
        <v>41</v>
      </c>
      <c r="E11" s="57" t="s">
        <v>41</v>
      </c>
      <c r="F11" s="57" t="s">
        <v>41</v>
      </c>
      <c r="G11" s="57" t="s">
        <v>41</v>
      </c>
      <c r="H11" s="57" t="s">
        <v>41</v>
      </c>
      <c r="I11" s="57" t="s">
        <v>41</v>
      </c>
      <c r="J11" s="57" t="s">
        <v>41</v>
      </c>
      <c r="K11" s="57" t="s">
        <v>41</v>
      </c>
      <c r="L11" s="57" t="s">
        <v>42</v>
      </c>
      <c r="M11" s="57" t="s">
        <v>42</v>
      </c>
      <c r="N11" s="57" t="s">
        <v>41</v>
      </c>
      <c r="O11" s="57" t="s">
        <v>41</v>
      </c>
      <c r="P11" s="57" t="s">
        <v>41</v>
      </c>
      <c r="Q11" s="57" t="s">
        <v>41</v>
      </c>
      <c r="R11" s="57" t="s">
        <v>41</v>
      </c>
      <c r="S11" s="57" t="s">
        <v>41</v>
      </c>
      <c r="T11" s="57" t="s">
        <v>41</v>
      </c>
      <c r="U11" s="57" t="s">
        <v>41</v>
      </c>
      <c r="V11" s="57" t="s">
        <v>41</v>
      </c>
      <c r="W11" s="57" t="s">
        <v>41</v>
      </c>
      <c r="X11" s="55" t="s">
        <v>42</v>
      </c>
      <c r="Y11" s="55" t="s">
        <v>42</v>
      </c>
      <c r="Z11" s="57" t="s">
        <v>41</v>
      </c>
      <c r="AA11" s="57" t="s">
        <v>41</v>
      </c>
      <c r="AB11" s="57" t="s">
        <v>41</v>
      </c>
      <c r="AC11" s="57" t="s">
        <v>41</v>
      </c>
      <c r="AD11" s="57" t="s">
        <v>41</v>
      </c>
      <c r="AE11" s="57" t="s">
        <v>41</v>
      </c>
      <c r="AF11" s="57" t="s">
        <v>41</v>
      </c>
      <c r="AG11" s="57" t="s">
        <v>41</v>
      </c>
      <c r="AH11" s="57" t="s">
        <v>41</v>
      </c>
      <c r="AI11" s="57" t="s">
        <v>41</v>
      </c>
      <c r="AJ11" s="57" t="s">
        <v>41</v>
      </c>
      <c r="AK11" s="57" t="s">
        <v>42</v>
      </c>
      <c r="AL11" s="57" t="s">
        <v>42</v>
      </c>
    </row>
    <row r="12" spans="1:39" s="3" customFormat="1" ht="63" x14ac:dyDescent="0.25">
      <c r="A12" s="41" t="s">
        <v>22</v>
      </c>
      <c r="B12" s="57" t="s">
        <v>41</v>
      </c>
      <c r="C12" s="57" t="s">
        <v>41</v>
      </c>
      <c r="D12" s="57" t="s">
        <v>41</v>
      </c>
      <c r="E12" s="57" t="s">
        <v>41</v>
      </c>
      <c r="F12" s="57" t="s">
        <v>41</v>
      </c>
      <c r="G12" s="57" t="s">
        <v>41</v>
      </c>
      <c r="H12" s="57" t="s">
        <v>41</v>
      </c>
      <c r="I12" s="57" t="s">
        <v>41</v>
      </c>
      <c r="J12" s="57" t="s">
        <v>41</v>
      </c>
      <c r="K12" s="57" t="s">
        <v>41</v>
      </c>
      <c r="L12" s="57" t="s">
        <v>42</v>
      </c>
      <c r="M12" s="57" t="s">
        <v>42</v>
      </c>
      <c r="N12" s="57" t="s">
        <v>41</v>
      </c>
      <c r="O12" s="59" t="s">
        <v>41</v>
      </c>
      <c r="P12" s="57" t="s">
        <v>41</v>
      </c>
      <c r="Q12" s="59" t="s">
        <v>41</v>
      </c>
      <c r="R12" s="57" t="s">
        <v>41</v>
      </c>
      <c r="S12" s="59" t="s">
        <v>41</v>
      </c>
      <c r="T12" s="57" t="s">
        <v>41</v>
      </c>
      <c r="U12" s="59" t="s">
        <v>41</v>
      </c>
      <c r="V12" s="57" t="s">
        <v>41</v>
      </c>
      <c r="W12" s="59" t="s">
        <v>41</v>
      </c>
      <c r="X12" s="55" t="s">
        <v>42</v>
      </c>
      <c r="Y12" s="55" t="s">
        <v>42</v>
      </c>
      <c r="AA12" s="57" t="s">
        <v>45</v>
      </c>
      <c r="AB12" s="59" t="s">
        <v>41</v>
      </c>
      <c r="AC12" s="57" t="s">
        <v>45</v>
      </c>
      <c r="AD12" s="57" t="s">
        <v>45</v>
      </c>
      <c r="AE12" s="57" t="s">
        <v>45</v>
      </c>
      <c r="AF12" s="57" t="s">
        <v>45</v>
      </c>
      <c r="AG12" s="57" t="s">
        <v>45</v>
      </c>
      <c r="AH12" s="57" t="s">
        <v>45</v>
      </c>
      <c r="AI12" s="57" t="s">
        <v>45</v>
      </c>
      <c r="AJ12" s="57" t="s">
        <v>45</v>
      </c>
      <c r="AK12" s="57" t="s">
        <v>42</v>
      </c>
      <c r="AL12" s="57" t="s">
        <v>42</v>
      </c>
    </row>
    <row r="13" spans="1:39" s="3" customFormat="1" ht="15.6" customHeight="1" x14ac:dyDescent="0.25">
      <c r="A13" s="41" t="s">
        <v>23</v>
      </c>
      <c r="B13" s="57">
        <v>698405</v>
      </c>
      <c r="C13" s="61">
        <v>0.13284942376794268</v>
      </c>
      <c r="D13" s="57">
        <v>20605</v>
      </c>
      <c r="E13" s="59">
        <v>8.0121767666541614E-3</v>
      </c>
      <c r="F13" s="57">
        <v>77288</v>
      </c>
      <c r="G13" s="59">
        <v>5.229852448166146E-2</v>
      </c>
      <c r="H13" s="57">
        <v>464278</v>
      </c>
      <c r="I13" s="59">
        <v>0.49092351699469433</v>
      </c>
      <c r="J13" s="57">
        <v>136234</v>
      </c>
      <c r="K13" s="59">
        <v>0.62239354940898106</v>
      </c>
      <c r="L13" s="57" t="s">
        <v>42</v>
      </c>
      <c r="M13" s="59" t="s">
        <v>42</v>
      </c>
      <c r="N13" s="57">
        <v>730495</v>
      </c>
      <c r="O13" s="59">
        <v>0.12922678429661952</v>
      </c>
      <c r="P13" s="57">
        <v>23110</v>
      </c>
      <c r="Q13" s="59">
        <v>8.7962210825231046E-3</v>
      </c>
      <c r="R13" s="57">
        <v>77288</v>
      </c>
      <c r="S13" s="59">
        <v>4.42321574068235E-2</v>
      </c>
      <c r="T13" s="57">
        <v>493881</v>
      </c>
      <c r="U13" s="59">
        <v>0.49666606489220433</v>
      </c>
      <c r="V13" s="57">
        <v>136216</v>
      </c>
      <c r="W13" s="59">
        <v>0.50659931745062003</v>
      </c>
      <c r="X13" s="55">
        <v>0</v>
      </c>
      <c r="Y13" s="59">
        <v>0</v>
      </c>
      <c r="AA13" s="57">
        <v>832343</v>
      </c>
      <c r="AB13" s="59">
        <f t="shared" ref="AB13:AB26" si="1">AA13/592252916*100</f>
        <v>0.14053843848022524</v>
      </c>
      <c r="AC13" s="57">
        <v>62656</v>
      </c>
      <c r="AD13" s="59">
        <f t="shared" ref="AD13:AD26" si="2">AC13/265772205*100</f>
        <v>2.3575076257504053E-2</v>
      </c>
      <c r="AE13" s="57">
        <v>109925</v>
      </c>
      <c r="AF13" s="59">
        <f t="shared" ref="AF13:AF26" si="3">AE13/199675462*100</f>
        <v>5.5051832057361152E-2</v>
      </c>
      <c r="AG13" s="57">
        <v>476760</v>
      </c>
      <c r="AH13" s="59">
        <f t="shared" ref="AH13:AH26" si="4">AG13/97847157*100</f>
        <v>0.48724972152231255</v>
      </c>
      <c r="AI13" s="57">
        <v>183002</v>
      </c>
      <c r="AJ13" s="59">
        <f t="shared" ref="AJ13:AJ26" si="5">AI13/26960046*100</f>
        <v>0.67878964301470401</v>
      </c>
      <c r="AK13" s="55">
        <f t="shared" si="0"/>
        <v>0</v>
      </c>
      <c r="AL13" s="59">
        <f t="shared" ref="AL13:AL26" si="6">AK13/1998046*100</f>
        <v>0</v>
      </c>
    </row>
    <row r="14" spans="1:39" s="3" customFormat="1" ht="47.25" x14ac:dyDescent="0.25">
      <c r="A14" s="41" t="s">
        <v>24</v>
      </c>
      <c r="B14" s="57" t="s">
        <v>42</v>
      </c>
      <c r="C14" s="57" t="s">
        <v>42</v>
      </c>
      <c r="D14" s="57" t="s">
        <v>42</v>
      </c>
      <c r="E14" s="57" t="s">
        <v>42</v>
      </c>
      <c r="F14" s="57" t="s">
        <v>42</v>
      </c>
      <c r="G14" s="57" t="s">
        <v>42</v>
      </c>
      <c r="H14" s="57" t="s">
        <v>42</v>
      </c>
      <c r="I14" s="57" t="s">
        <v>42</v>
      </c>
      <c r="J14" s="57" t="s">
        <v>42</v>
      </c>
      <c r="K14" s="57" t="s">
        <v>42</v>
      </c>
      <c r="L14" s="57" t="s">
        <v>42</v>
      </c>
      <c r="M14" s="57" t="s">
        <v>42</v>
      </c>
      <c r="N14" s="57" t="s">
        <v>42</v>
      </c>
      <c r="O14" s="59" t="s">
        <v>42</v>
      </c>
      <c r="P14" s="57" t="s">
        <v>42</v>
      </c>
      <c r="Q14" s="59" t="s">
        <v>42</v>
      </c>
      <c r="R14" s="57" t="s">
        <v>42</v>
      </c>
      <c r="S14" s="59" t="s">
        <v>42</v>
      </c>
      <c r="T14" s="57" t="s">
        <v>42</v>
      </c>
      <c r="U14" s="59" t="s">
        <v>42</v>
      </c>
      <c r="V14" s="57" t="s">
        <v>42</v>
      </c>
      <c r="W14" s="59" t="s">
        <v>42</v>
      </c>
      <c r="X14" s="55" t="s">
        <v>42</v>
      </c>
      <c r="Y14" s="55" t="s">
        <v>42</v>
      </c>
      <c r="AA14" s="57" t="s">
        <v>42</v>
      </c>
      <c r="AB14" s="57" t="s">
        <v>42</v>
      </c>
      <c r="AC14" s="57" t="s">
        <v>42</v>
      </c>
      <c r="AD14" s="57" t="s">
        <v>42</v>
      </c>
      <c r="AE14" s="57" t="s">
        <v>42</v>
      </c>
      <c r="AF14" s="57" t="s">
        <v>42</v>
      </c>
      <c r="AG14" s="57" t="s">
        <v>42</v>
      </c>
      <c r="AH14" s="57" t="s">
        <v>42</v>
      </c>
      <c r="AI14" s="57" t="s">
        <v>42</v>
      </c>
      <c r="AJ14" s="57" t="s">
        <v>42</v>
      </c>
      <c r="AK14" s="57" t="s">
        <v>42</v>
      </c>
      <c r="AL14" s="57" t="s">
        <v>42</v>
      </c>
    </row>
    <row r="15" spans="1:39" s="3" customFormat="1" x14ac:dyDescent="0.25">
      <c r="A15" s="41" t="s">
        <v>25</v>
      </c>
      <c r="B15" s="57">
        <v>41853664</v>
      </c>
      <c r="C15" s="61">
        <v>7.9613335313708911</v>
      </c>
      <c r="D15" s="57">
        <v>530539</v>
      </c>
      <c r="E15" s="59">
        <v>0.20629809510332112</v>
      </c>
      <c r="F15" s="57">
        <v>38801901</v>
      </c>
      <c r="G15" s="59">
        <v>26.2561092198466</v>
      </c>
      <c r="H15" s="57">
        <v>1343169</v>
      </c>
      <c r="I15" s="59">
        <v>1.4202552121751333</v>
      </c>
      <c r="J15" s="57">
        <v>1174123</v>
      </c>
      <c r="K15" s="59">
        <v>5.364054358036328</v>
      </c>
      <c r="L15" s="57">
        <v>3932</v>
      </c>
      <c r="M15" s="59">
        <v>9.150140021344122E-2</v>
      </c>
      <c r="N15" s="57">
        <v>45842579</v>
      </c>
      <c r="O15" s="59">
        <v>8.1096914667913396</v>
      </c>
      <c r="P15" s="57">
        <v>438833</v>
      </c>
      <c r="Q15" s="59">
        <v>0.16703038019501781</v>
      </c>
      <c r="R15" s="57">
        <v>42056164</v>
      </c>
      <c r="S15" s="59">
        <v>24.068870535855289</v>
      </c>
      <c r="T15" s="57">
        <v>2352792</v>
      </c>
      <c r="U15" s="59">
        <v>2.3660597272417023</v>
      </c>
      <c r="V15" s="57">
        <v>990956</v>
      </c>
      <c r="W15" s="59">
        <v>3.685452760495072</v>
      </c>
      <c r="X15" s="55">
        <v>3834</v>
      </c>
      <c r="Y15" s="59">
        <v>0.2564891624297565</v>
      </c>
      <c r="AA15" s="57">
        <v>69398955</v>
      </c>
      <c r="AB15" s="59">
        <f t="shared" si="1"/>
        <v>11.717790343475489</v>
      </c>
      <c r="AC15" s="57">
        <v>496268</v>
      </c>
      <c r="AD15" s="59">
        <f t="shared" si="2"/>
        <v>0.18672682495146548</v>
      </c>
      <c r="AE15" s="57">
        <v>65515225</v>
      </c>
      <c r="AF15" s="59">
        <f t="shared" si="3"/>
        <v>32.810854345237473</v>
      </c>
      <c r="AG15" s="57">
        <v>2456828</v>
      </c>
      <c r="AH15" s="59">
        <f t="shared" si="4"/>
        <v>2.5108833770203463</v>
      </c>
      <c r="AI15" s="57">
        <v>918084</v>
      </c>
      <c r="AJ15" s="59">
        <f t="shared" si="5"/>
        <v>3.4053502727703062</v>
      </c>
      <c r="AK15" s="55">
        <f t="shared" si="0"/>
        <v>12550</v>
      </c>
      <c r="AL15" s="59">
        <f t="shared" si="6"/>
        <v>0.62811366705271043</v>
      </c>
    </row>
    <row r="16" spans="1:39" s="3" customFormat="1" ht="31.5" x14ac:dyDescent="0.25">
      <c r="A16" s="41" t="s">
        <v>26</v>
      </c>
      <c r="B16" s="57">
        <v>948402</v>
      </c>
      <c r="C16" s="61">
        <v>0.18040343239290152</v>
      </c>
      <c r="D16" s="57">
        <v>615390</v>
      </c>
      <c r="E16" s="59">
        <v>0.23929208737836954</v>
      </c>
      <c r="F16" s="57">
        <v>114328</v>
      </c>
      <c r="G16" s="59">
        <v>7.7362406931727953E-2</v>
      </c>
      <c r="H16" s="57">
        <v>174717</v>
      </c>
      <c r="I16" s="59">
        <v>0.18474423539078311</v>
      </c>
      <c r="J16" s="57">
        <v>43838</v>
      </c>
      <c r="K16" s="59">
        <v>0.20027664473619591</v>
      </c>
      <c r="L16" s="57">
        <v>129</v>
      </c>
      <c r="M16" s="59">
        <v>3.0019533640727155E-3</v>
      </c>
      <c r="N16" s="57">
        <v>1150350</v>
      </c>
      <c r="O16" s="59">
        <v>0.20350040905908495</v>
      </c>
      <c r="P16" s="57">
        <v>782491</v>
      </c>
      <c r="Q16" s="59">
        <v>0.29783486936757192</v>
      </c>
      <c r="R16" s="57">
        <v>103887</v>
      </c>
      <c r="S16" s="59">
        <v>5.9454845985439826E-2</v>
      </c>
      <c r="T16" s="57">
        <v>221490</v>
      </c>
      <c r="U16" s="59">
        <v>0.22273901347282915</v>
      </c>
      <c r="V16" s="57">
        <v>42353</v>
      </c>
      <c r="W16" s="59">
        <v>0.15751454228567946</v>
      </c>
      <c r="X16" s="55">
        <v>129</v>
      </c>
      <c r="Y16" s="59">
        <v>8.6299170457586304E-3</v>
      </c>
      <c r="AA16" s="57">
        <v>542844</v>
      </c>
      <c r="AB16" s="59">
        <f t="shared" si="1"/>
        <v>9.1657463447592374E-2</v>
      </c>
      <c r="AC16" s="57">
        <v>350032</v>
      </c>
      <c r="AD16" s="59">
        <f t="shared" si="2"/>
        <v>0.13170376488391627</v>
      </c>
      <c r="AE16" s="57">
        <v>28724</v>
      </c>
      <c r="AF16" s="59">
        <f t="shared" si="3"/>
        <v>1.4385342952155033E-2</v>
      </c>
      <c r="AG16" s="57">
        <v>127189</v>
      </c>
      <c r="AH16" s="59">
        <f t="shared" si="4"/>
        <v>0.12998742518395295</v>
      </c>
      <c r="AI16" s="57">
        <v>36899</v>
      </c>
      <c r="AJ16" s="59">
        <f t="shared" si="5"/>
        <v>0.13686549347875743</v>
      </c>
      <c r="AK16" s="55" t="s">
        <v>42</v>
      </c>
      <c r="AL16" s="59" t="s">
        <v>42</v>
      </c>
      <c r="AM16" s="44"/>
    </row>
    <row r="17" spans="1:39" s="3" customFormat="1" ht="31.5" x14ac:dyDescent="0.25">
      <c r="A17" s="41" t="s">
        <v>27</v>
      </c>
      <c r="B17" s="57">
        <v>2545060</v>
      </c>
      <c r="C17" s="61">
        <v>0.48411703016851287</v>
      </c>
      <c r="D17" s="57">
        <v>492237</v>
      </c>
      <c r="E17" s="59">
        <v>0.19140450643472673</v>
      </c>
      <c r="F17" s="57">
        <v>2873</v>
      </c>
      <c r="G17" s="59">
        <v>1.9440748995421457E-3</v>
      </c>
      <c r="H17" s="57">
        <v>1920998</v>
      </c>
      <c r="I17" s="59">
        <v>2.0312465684348036</v>
      </c>
      <c r="J17" s="57">
        <v>55859</v>
      </c>
      <c r="K17" s="59">
        <v>0.25519533505906217</v>
      </c>
      <c r="L17" s="57">
        <v>73093</v>
      </c>
      <c r="M17" s="59">
        <v>1.7009440096136974</v>
      </c>
      <c r="N17" s="57">
        <v>3903171</v>
      </c>
      <c r="O17" s="59">
        <v>0.69048280534407591</v>
      </c>
      <c r="P17" s="57">
        <v>508779</v>
      </c>
      <c r="Q17" s="59">
        <v>0.19365350783838264</v>
      </c>
      <c r="R17" s="57">
        <v>954658</v>
      </c>
      <c r="S17" s="59">
        <v>0.54635367619401864</v>
      </c>
      <c r="T17" s="57">
        <v>2080575</v>
      </c>
      <c r="U17" s="59">
        <v>2.0923076570329653</v>
      </c>
      <c r="V17" s="57">
        <v>60419</v>
      </c>
      <c r="W17" s="59">
        <v>0.22470358960070047</v>
      </c>
      <c r="X17" s="55">
        <v>298740</v>
      </c>
      <c r="Y17" s="59">
        <v>19.985282312014984</v>
      </c>
      <c r="AA17" s="57">
        <v>3699455</v>
      </c>
      <c r="AB17" s="59">
        <f t="shared" si="1"/>
        <v>0.624641078170732</v>
      </c>
      <c r="AC17" s="57">
        <v>518232</v>
      </c>
      <c r="AD17" s="59">
        <f t="shared" si="2"/>
        <v>0.19499104505679968</v>
      </c>
      <c r="AE17" s="57" t="s">
        <v>45</v>
      </c>
      <c r="AF17" s="57" t="s">
        <v>45</v>
      </c>
      <c r="AG17" s="57">
        <v>2744620</v>
      </c>
      <c r="AH17" s="59">
        <f t="shared" si="4"/>
        <v>2.8050074055805219</v>
      </c>
      <c r="AI17" s="57">
        <v>59146</v>
      </c>
      <c r="AJ17" s="59">
        <f t="shared" si="5"/>
        <v>0.21938389867732422</v>
      </c>
      <c r="AK17" s="81">
        <v>376478</v>
      </c>
      <c r="AL17" s="82">
        <f t="shared" si="6"/>
        <v>18.842308935830307</v>
      </c>
      <c r="AM17" s="44"/>
    </row>
    <row r="18" spans="1:39" s="3" customFormat="1" ht="31.5" x14ac:dyDescent="0.25">
      <c r="A18" s="41" t="s">
        <v>28</v>
      </c>
      <c r="B18" s="57">
        <v>300977</v>
      </c>
      <c r="C18" s="61">
        <v>5.7251338431718111E-2</v>
      </c>
      <c r="D18" s="57">
        <v>71401</v>
      </c>
      <c r="E18" s="59">
        <v>2.7764010352626725E-2</v>
      </c>
      <c r="F18" s="57">
        <v>4707</v>
      </c>
      <c r="G18" s="59">
        <v>3.1850889495805361E-3</v>
      </c>
      <c r="H18" s="57">
        <v>75529</v>
      </c>
      <c r="I18" s="59">
        <v>7.9863707337182177E-2</v>
      </c>
      <c r="J18" s="57">
        <v>149340</v>
      </c>
      <c r="K18" s="59">
        <v>0.68226913009041235</v>
      </c>
      <c r="L18" s="57" t="s">
        <v>42</v>
      </c>
      <c r="M18" s="59" t="s">
        <v>42</v>
      </c>
      <c r="N18" s="57">
        <v>317543</v>
      </c>
      <c r="O18" s="59">
        <v>5.6174321201242244E-2</v>
      </c>
      <c r="P18" s="57">
        <v>71401</v>
      </c>
      <c r="Q18" s="59">
        <v>2.7176935591225974E-2</v>
      </c>
      <c r="R18" s="57">
        <v>4707</v>
      </c>
      <c r="S18" s="59">
        <v>2.6938304124044898E-3</v>
      </c>
      <c r="T18" s="57">
        <v>75815</v>
      </c>
      <c r="U18" s="59">
        <v>7.6242531520351001E-2</v>
      </c>
      <c r="V18" s="57">
        <v>165620</v>
      </c>
      <c r="W18" s="59">
        <v>0.61595538671060446</v>
      </c>
      <c r="X18" s="55" t="s">
        <v>42</v>
      </c>
      <c r="Y18" s="59" t="s">
        <v>42</v>
      </c>
      <c r="AA18" s="57">
        <v>328378</v>
      </c>
      <c r="AB18" s="59">
        <f t="shared" si="1"/>
        <v>5.5445569135872355E-2</v>
      </c>
      <c r="AC18" s="57">
        <v>71516</v>
      </c>
      <c r="AD18" s="59">
        <f t="shared" si="2"/>
        <v>2.6908758197645238E-2</v>
      </c>
      <c r="AE18" s="57" t="s">
        <v>45</v>
      </c>
      <c r="AF18" s="57" t="s">
        <v>45</v>
      </c>
      <c r="AG18" s="57">
        <v>71787</v>
      </c>
      <c r="AH18" s="59">
        <f t="shared" si="4"/>
        <v>7.3366464801833745E-2</v>
      </c>
      <c r="AI18" s="57">
        <v>180368</v>
      </c>
      <c r="AJ18" s="59">
        <f t="shared" si="5"/>
        <v>0.66901963001101705</v>
      </c>
      <c r="AK18" s="81" t="s">
        <v>42</v>
      </c>
      <c r="AL18" s="82" t="s">
        <v>42</v>
      </c>
      <c r="AM18" s="44"/>
    </row>
    <row r="19" spans="1:39" s="3" customFormat="1" ht="31.5" x14ac:dyDescent="0.25">
      <c r="A19" s="41" t="s">
        <v>29</v>
      </c>
      <c r="B19" s="57">
        <v>50186444</v>
      </c>
      <c r="C19" s="61">
        <v>9.5463809198990912</v>
      </c>
      <c r="D19" s="57">
        <v>35219164</v>
      </c>
      <c r="E19" s="59">
        <v>13.694839482736358</v>
      </c>
      <c r="F19" s="57">
        <v>6732775</v>
      </c>
      <c r="G19" s="59">
        <v>4.5558715216724224</v>
      </c>
      <c r="H19" s="57">
        <v>6320012</v>
      </c>
      <c r="I19" s="59">
        <v>6.6827256912640092</v>
      </c>
      <c r="J19" s="57">
        <v>1908934</v>
      </c>
      <c r="K19" s="59">
        <v>8.7210843684211259</v>
      </c>
      <c r="L19" s="57">
        <v>5559</v>
      </c>
      <c r="M19" s="59">
        <v>0.12936324613085443</v>
      </c>
      <c r="N19" s="57">
        <v>45310480</v>
      </c>
      <c r="O19" s="59">
        <v>8.0155615375003144</v>
      </c>
      <c r="P19" s="57">
        <v>34978600</v>
      </c>
      <c r="Q19" s="59">
        <v>13.313695316189644</v>
      </c>
      <c r="R19" s="57">
        <v>6517525</v>
      </c>
      <c r="S19" s="59">
        <v>3.7299993751023099</v>
      </c>
      <c r="T19" s="57">
        <v>2041835</v>
      </c>
      <c r="U19" s="59">
        <v>2.0533491966874085</v>
      </c>
      <c r="V19" s="57">
        <v>1766825</v>
      </c>
      <c r="W19" s="59">
        <v>6.5709779985808705</v>
      </c>
      <c r="X19" s="55">
        <v>5695</v>
      </c>
      <c r="Y19" s="59">
        <v>0.38098742306663097</v>
      </c>
      <c r="AA19" s="57">
        <v>5687036</v>
      </c>
      <c r="AB19" s="59">
        <f t="shared" si="1"/>
        <v>0.96023773735206053</v>
      </c>
      <c r="AC19" s="57">
        <v>4087565</v>
      </c>
      <c r="AD19" s="59">
        <f t="shared" si="2"/>
        <v>1.5379956681324143</v>
      </c>
      <c r="AE19" s="57">
        <v>608951</v>
      </c>
      <c r="AF19" s="59">
        <f t="shared" si="3"/>
        <v>0.30497037237354685</v>
      </c>
      <c r="AG19" s="57">
        <v>710193</v>
      </c>
      <c r="AH19" s="59">
        <f t="shared" si="4"/>
        <v>0.72581873789138296</v>
      </c>
      <c r="AI19" s="57">
        <v>279406</v>
      </c>
      <c r="AJ19" s="59">
        <f t="shared" si="5"/>
        <v>1.0363706352726549</v>
      </c>
      <c r="AK19" s="55">
        <f t="shared" si="0"/>
        <v>921</v>
      </c>
      <c r="AL19" s="59">
        <f t="shared" si="6"/>
        <v>4.609503484904752E-2</v>
      </c>
    </row>
    <row r="20" spans="1:39" s="3" customFormat="1" ht="31.5" x14ac:dyDescent="0.25">
      <c r="A20" s="41" t="s">
        <v>30</v>
      </c>
      <c r="B20" s="57">
        <v>10089802</v>
      </c>
      <c r="C20" s="61">
        <v>1.9192651565103853</v>
      </c>
      <c r="D20" s="57">
        <v>3104020</v>
      </c>
      <c r="E20" s="59">
        <v>1.2069865045974204</v>
      </c>
      <c r="F20" s="57">
        <v>1702038</v>
      </c>
      <c r="G20" s="59">
        <v>1.1517192321151808</v>
      </c>
      <c r="H20" s="57">
        <v>4536435</v>
      </c>
      <c r="I20" s="59">
        <v>4.7967868923744525</v>
      </c>
      <c r="J20" s="57">
        <v>692115</v>
      </c>
      <c r="K20" s="59">
        <v>3.1619706640720882</v>
      </c>
      <c r="L20" s="57">
        <v>55194</v>
      </c>
      <c r="M20" s="59">
        <v>1.2844171626095306</v>
      </c>
      <c r="N20" s="57">
        <v>8244793</v>
      </c>
      <c r="O20" s="59">
        <v>1.4585289243338813</v>
      </c>
      <c r="P20" s="57">
        <v>2517029</v>
      </c>
      <c r="Q20" s="59">
        <v>0.95804169429346808</v>
      </c>
      <c r="R20" s="57">
        <v>350926</v>
      </c>
      <c r="S20" s="59">
        <v>0.20083601684798341</v>
      </c>
      <c r="T20" s="57">
        <v>4562431</v>
      </c>
      <c r="U20" s="59">
        <v>4.5881591944460398</v>
      </c>
      <c r="V20" s="57">
        <v>778241</v>
      </c>
      <c r="W20" s="59">
        <v>2.8943469152822576</v>
      </c>
      <c r="X20" s="55">
        <v>36166</v>
      </c>
      <c r="Y20" s="59">
        <v>2.4194541075729195</v>
      </c>
      <c r="AA20" s="57">
        <v>8627560</v>
      </c>
      <c r="AB20" s="59">
        <f t="shared" si="1"/>
        <v>1.4567357571271122</v>
      </c>
      <c r="AC20" s="57">
        <v>2660283</v>
      </c>
      <c r="AD20" s="59">
        <f t="shared" si="2"/>
        <v>1.0009635883481496</v>
      </c>
      <c r="AE20" s="57">
        <v>359668</v>
      </c>
      <c r="AF20" s="59">
        <f t="shared" si="3"/>
        <v>0.1801262891281053</v>
      </c>
      <c r="AG20" s="57">
        <v>4559654</v>
      </c>
      <c r="AH20" s="59">
        <f t="shared" si="4"/>
        <v>4.6599759663941995</v>
      </c>
      <c r="AI20" s="57">
        <v>697743</v>
      </c>
      <c r="AJ20" s="59">
        <f t="shared" si="5"/>
        <v>2.5880630915837459</v>
      </c>
      <c r="AK20" s="55">
        <f t="shared" si="0"/>
        <v>350212</v>
      </c>
      <c r="AL20" s="59">
        <f t="shared" si="6"/>
        <v>17.527724586921423</v>
      </c>
    </row>
    <row r="21" spans="1:39" s="3" customFormat="1" ht="47.25" x14ac:dyDescent="0.25">
      <c r="A21" s="41" t="s">
        <v>31</v>
      </c>
      <c r="B21" s="57">
        <v>2731161</v>
      </c>
      <c r="C21" s="61">
        <v>0.51951684920279517</v>
      </c>
      <c r="D21" s="57">
        <v>212874</v>
      </c>
      <c r="E21" s="59">
        <v>8.2775254405471385E-2</v>
      </c>
      <c r="F21" s="57">
        <v>264009</v>
      </c>
      <c r="G21" s="59">
        <v>0.17864715285528099</v>
      </c>
      <c r="H21" s="57">
        <v>834695</v>
      </c>
      <c r="I21" s="59">
        <v>0.88259922937956647</v>
      </c>
      <c r="J21" s="57">
        <v>1418356</v>
      </c>
      <c r="K21" s="59">
        <v>6.4798480934680383</v>
      </c>
      <c r="L21" s="57">
        <v>1227</v>
      </c>
      <c r="M21" s="59">
        <v>2.8553463393156755E-2</v>
      </c>
      <c r="N21" s="57">
        <v>3456309</v>
      </c>
      <c r="O21" s="59">
        <v>0.61143156025087742</v>
      </c>
      <c r="P21" s="57">
        <v>207235</v>
      </c>
      <c r="Q21" s="59">
        <v>7.8878618608250795E-2</v>
      </c>
      <c r="R21" s="57">
        <v>656983</v>
      </c>
      <c r="S21" s="59">
        <v>0.375993368564423</v>
      </c>
      <c r="T21" s="57">
        <v>1368655</v>
      </c>
      <c r="U21" s="59">
        <v>1.3763730393455913</v>
      </c>
      <c r="V21" s="57">
        <v>1222209</v>
      </c>
      <c r="W21" s="59">
        <v>4.5455030626505328</v>
      </c>
      <c r="X21" s="55">
        <v>1227</v>
      </c>
      <c r="Y21" s="59">
        <v>8.2084559807332091E-2</v>
      </c>
      <c r="AA21" s="57">
        <v>5278212</v>
      </c>
      <c r="AB21" s="59">
        <f t="shared" si="1"/>
        <v>0.89120911985513984</v>
      </c>
      <c r="AC21" s="57">
        <v>359484</v>
      </c>
      <c r="AD21" s="59">
        <f t="shared" si="2"/>
        <v>0.13526019396949354</v>
      </c>
      <c r="AE21" s="57">
        <v>2075387</v>
      </c>
      <c r="AF21" s="59">
        <f t="shared" si="3"/>
        <v>1.0393800916809697</v>
      </c>
      <c r="AG21" s="57">
        <v>1000068</v>
      </c>
      <c r="AH21" s="59">
        <f t="shared" si="4"/>
        <v>1.0220715968272844</v>
      </c>
      <c r="AI21" s="57">
        <v>1814020</v>
      </c>
      <c r="AJ21" s="59">
        <f t="shared" si="5"/>
        <v>6.7285493503979925</v>
      </c>
      <c r="AK21" s="55">
        <f t="shared" si="0"/>
        <v>29253</v>
      </c>
      <c r="AL21" s="59">
        <f t="shared" si="6"/>
        <v>1.4640804065572064</v>
      </c>
    </row>
    <row r="22" spans="1:39" s="3" customFormat="1" ht="47.25" x14ac:dyDescent="0.25">
      <c r="A22" s="41" t="s">
        <v>32</v>
      </c>
      <c r="B22" s="57">
        <v>224563967</v>
      </c>
      <c r="C22" s="61">
        <v>42.8</v>
      </c>
      <c r="D22" s="57">
        <v>102109752</v>
      </c>
      <c r="E22" s="59">
        <v>39.704993090182882</v>
      </c>
      <c r="F22" s="57">
        <v>92598640</v>
      </c>
      <c r="G22" s="59">
        <v>62.658785853024469</v>
      </c>
      <c r="H22" s="57">
        <v>17968645</v>
      </c>
      <c r="I22" s="59">
        <v>18.999888857600681</v>
      </c>
      <c r="J22" s="57">
        <v>7936449</v>
      </c>
      <c r="K22" s="59">
        <v>36.258163621514143</v>
      </c>
      <c r="L22" s="57">
        <v>3950481</v>
      </c>
      <c r="M22" s="59">
        <v>91.931470757018175</v>
      </c>
      <c r="N22" s="57">
        <v>255811420</v>
      </c>
      <c r="O22" s="59">
        <v>45.253817196492705</v>
      </c>
      <c r="P22" s="57">
        <v>105536787</v>
      </c>
      <c r="Q22" s="59">
        <v>40.16983603596497</v>
      </c>
      <c r="R22" s="57">
        <v>116413872</v>
      </c>
      <c r="S22" s="59">
        <v>66.624012921045988</v>
      </c>
      <c r="T22" s="57">
        <v>20207863</v>
      </c>
      <c r="U22" s="59">
        <v>20.321818000876274</v>
      </c>
      <c r="V22" s="57">
        <v>12753250</v>
      </c>
      <c r="W22" s="59">
        <v>47.430461511695547</v>
      </c>
      <c r="X22" s="55">
        <v>899648</v>
      </c>
      <c r="Y22" s="59">
        <v>60.185175274284184</v>
      </c>
      <c r="AA22" s="57">
        <v>290784040</v>
      </c>
      <c r="AB22" s="59">
        <f t="shared" si="1"/>
        <v>49.097949903551005</v>
      </c>
      <c r="AC22" s="57">
        <v>133651118</v>
      </c>
      <c r="AD22" s="59">
        <f t="shared" si="2"/>
        <v>50.287846315607013</v>
      </c>
      <c r="AE22" s="57">
        <v>122601944</v>
      </c>
      <c r="AF22" s="59">
        <f t="shared" si="3"/>
        <v>61.400606149592882</v>
      </c>
      <c r="AG22" s="57">
        <v>20135009</v>
      </c>
      <c r="AH22" s="59">
        <f t="shared" si="4"/>
        <v>20.578021495300064</v>
      </c>
      <c r="AI22" s="57">
        <v>13404184</v>
      </c>
      <c r="AJ22" s="59">
        <f t="shared" si="5"/>
        <v>49.718698551181994</v>
      </c>
      <c r="AK22" s="55">
        <f t="shared" si="0"/>
        <v>991785</v>
      </c>
      <c r="AL22" s="59">
        <f t="shared" si="6"/>
        <v>49.637746077918123</v>
      </c>
    </row>
    <row r="23" spans="1:39" s="3" customFormat="1" x14ac:dyDescent="0.25">
      <c r="A23" s="41" t="s">
        <v>33</v>
      </c>
      <c r="B23" s="57">
        <v>92412749</v>
      </c>
      <c r="C23" s="61">
        <v>17.578597595179762</v>
      </c>
      <c r="D23" s="57">
        <v>68898994</v>
      </c>
      <c r="E23" s="59">
        <v>26.791114728106987</v>
      </c>
      <c r="F23" s="57">
        <v>3706432</v>
      </c>
      <c r="G23" s="59">
        <v>2.5080339081308018</v>
      </c>
      <c r="H23" s="57">
        <v>16322464</v>
      </c>
      <c r="I23" s="59">
        <v>17.259231393473922</v>
      </c>
      <c r="J23" s="57">
        <v>3399858</v>
      </c>
      <c r="K23" s="59">
        <v>15.532463908470129</v>
      </c>
      <c r="L23" s="57">
        <v>85001</v>
      </c>
      <c r="M23" s="59">
        <v>1.978054557360813</v>
      </c>
      <c r="N23" s="55">
        <v>97403003</v>
      </c>
      <c r="O23" s="59">
        <v>17.230887081395473</v>
      </c>
      <c r="P23" s="57">
        <v>70932719</v>
      </c>
      <c r="Q23" s="59">
        <v>26.998696594915067</v>
      </c>
      <c r="R23" s="57">
        <v>3778257</v>
      </c>
      <c r="S23" s="59">
        <v>2.1623079695092735</v>
      </c>
      <c r="T23" s="57">
        <v>18756123</v>
      </c>
      <c r="U23" s="59">
        <v>18.861891433450907</v>
      </c>
      <c r="V23" s="57">
        <v>3810466</v>
      </c>
      <c r="W23" s="59">
        <v>14.171459114706014</v>
      </c>
      <c r="X23" s="55">
        <v>125438</v>
      </c>
      <c r="Y23" s="59">
        <v>8.3916242975648903</v>
      </c>
      <c r="AA23" s="55">
        <v>100947451</v>
      </c>
      <c r="AB23" s="59">
        <f t="shared" si="1"/>
        <v>17.044652423458899</v>
      </c>
      <c r="AC23" s="57">
        <v>75464251</v>
      </c>
      <c r="AD23" s="59">
        <f t="shared" si="2"/>
        <v>28.394335291758594</v>
      </c>
      <c r="AE23" s="57">
        <v>4466117</v>
      </c>
      <c r="AF23" s="59">
        <f t="shared" si="3"/>
        <v>2.2366879511714863</v>
      </c>
      <c r="AG23" s="57">
        <v>16979946</v>
      </c>
      <c r="AH23" s="59">
        <f t="shared" si="4"/>
        <v>17.353540481508318</v>
      </c>
      <c r="AI23" s="57">
        <v>3915486</v>
      </c>
      <c r="AJ23" s="59">
        <f t="shared" si="5"/>
        <v>14.523291243642536</v>
      </c>
      <c r="AK23" s="55">
        <f t="shared" si="0"/>
        <v>121651</v>
      </c>
      <c r="AL23" s="59">
        <f t="shared" si="6"/>
        <v>6.0884984629983494</v>
      </c>
    </row>
    <row r="24" spans="1:39" s="3" customFormat="1" ht="31.5" x14ac:dyDescent="0.25">
      <c r="A24" s="41" t="s">
        <v>34</v>
      </c>
      <c r="B24" s="57">
        <v>75273795</v>
      </c>
      <c r="C24" s="61">
        <v>14.318454608108826</v>
      </c>
      <c r="D24" s="57">
        <v>31413093</v>
      </c>
      <c r="E24" s="59">
        <v>12.214863086791869</v>
      </c>
      <c r="F24" s="57">
        <v>1456031</v>
      </c>
      <c r="G24" s="59">
        <v>0.98525350506621989</v>
      </c>
      <c r="H24" s="57">
        <v>39443643</v>
      </c>
      <c r="I24" s="59">
        <v>41.9</v>
      </c>
      <c r="J24" s="57">
        <v>2954063</v>
      </c>
      <c r="K24" s="59">
        <v>13.495821569855856</v>
      </c>
      <c r="L24" s="57">
        <v>6965</v>
      </c>
      <c r="M24" s="59">
        <v>0.16208221070361598</v>
      </c>
      <c r="N24" s="57">
        <v>78444027</v>
      </c>
      <c r="O24" s="59">
        <v>13.876986641232586</v>
      </c>
      <c r="P24" s="57">
        <v>32215276</v>
      </c>
      <c r="Q24" s="59">
        <v>12.261907829099982</v>
      </c>
      <c r="R24" s="57">
        <v>1485938</v>
      </c>
      <c r="S24" s="59">
        <v>0.85040683563788033</v>
      </c>
      <c r="T24" s="57">
        <v>41581181</v>
      </c>
      <c r="U24" s="59">
        <v>41.815663167525166</v>
      </c>
      <c r="V24" s="57">
        <v>3155427</v>
      </c>
      <c r="W24" s="59">
        <v>11.735311303116063</v>
      </c>
      <c r="X24" s="55">
        <v>6205</v>
      </c>
      <c r="Y24" s="59">
        <v>0.41510569975916511</v>
      </c>
      <c r="AA24" s="57">
        <v>80903390</v>
      </c>
      <c r="AB24" s="59">
        <f t="shared" si="1"/>
        <v>13.660277191442313</v>
      </c>
      <c r="AC24" s="57">
        <v>32744466</v>
      </c>
      <c r="AD24" s="59">
        <f t="shared" si="2"/>
        <v>12.320500557987243</v>
      </c>
      <c r="AE24" s="57">
        <v>1450340</v>
      </c>
      <c r="AF24" s="59">
        <f t="shared" si="3"/>
        <v>0.72634863867248745</v>
      </c>
      <c r="AG24" s="57">
        <v>43332432</v>
      </c>
      <c r="AH24" s="59">
        <f t="shared" si="4"/>
        <v>44.285836531765561</v>
      </c>
      <c r="AI24" s="57">
        <v>3368631</v>
      </c>
      <c r="AJ24" s="59">
        <f t="shared" si="5"/>
        <v>12.494900787632188</v>
      </c>
      <c r="AK24" s="55">
        <f t="shared" si="0"/>
        <v>7521</v>
      </c>
      <c r="AL24" s="59">
        <f t="shared" si="6"/>
        <v>0.37641776015166822</v>
      </c>
    </row>
    <row r="25" spans="1:39" s="3" customFormat="1" ht="47.25" x14ac:dyDescent="0.25">
      <c r="A25" s="41" t="s">
        <v>35</v>
      </c>
      <c r="B25" s="57">
        <v>17672395</v>
      </c>
      <c r="C25" s="61">
        <v>3.3616132363735534</v>
      </c>
      <c r="D25" s="57">
        <v>11906649</v>
      </c>
      <c r="E25" s="59">
        <v>4.6298556897115262</v>
      </c>
      <c r="F25" s="57">
        <v>645963</v>
      </c>
      <c r="G25" s="59">
        <v>0.43710423053704939</v>
      </c>
      <c r="H25" s="57">
        <v>4091789</v>
      </c>
      <c r="I25" s="59">
        <v>4.326622081339635</v>
      </c>
      <c r="J25" s="57">
        <v>917342</v>
      </c>
      <c r="K25" s="59">
        <v>4.1909342998218762</v>
      </c>
      <c r="L25" s="57">
        <v>110652</v>
      </c>
      <c r="M25" s="59">
        <v>2.5749778576850701</v>
      </c>
      <c r="N25" s="57">
        <v>18250733</v>
      </c>
      <c r="O25" s="59">
        <v>3.2286101022542186</v>
      </c>
      <c r="P25" s="57">
        <v>12017317</v>
      </c>
      <c r="Q25" s="59">
        <v>4.5740794959222546</v>
      </c>
      <c r="R25" s="57">
        <v>672864</v>
      </c>
      <c r="S25" s="59">
        <v>0.38508211315320473</v>
      </c>
      <c r="T25" s="57">
        <v>4468147</v>
      </c>
      <c r="U25" s="59">
        <v>4.4933435136194921</v>
      </c>
      <c r="V25" s="57">
        <v>979926</v>
      </c>
      <c r="W25" s="59">
        <v>3.6444312177138984</v>
      </c>
      <c r="X25" s="55">
        <v>112479</v>
      </c>
      <c r="Y25" s="59">
        <v>7.5246855766657754</v>
      </c>
      <c r="AA25" s="57">
        <v>18657154</v>
      </c>
      <c r="AB25" s="59">
        <f t="shared" si="1"/>
        <v>3.1502004457838755</v>
      </c>
      <c r="AC25" s="57">
        <v>12425700</v>
      </c>
      <c r="AD25" s="59">
        <f t="shared" si="2"/>
        <v>4.6753196031165105</v>
      </c>
      <c r="AE25" s="57">
        <v>831660</v>
      </c>
      <c r="AF25" s="59">
        <f t="shared" si="3"/>
        <v>0.41650585989379107</v>
      </c>
      <c r="AG25" s="57">
        <v>4211994</v>
      </c>
      <c r="AH25" s="59">
        <f t="shared" si="4"/>
        <v>4.3046667160702485</v>
      </c>
      <c r="AI25" s="57">
        <v>1087930</v>
      </c>
      <c r="AJ25" s="59">
        <f t="shared" si="5"/>
        <v>4.0353417794613557</v>
      </c>
      <c r="AK25" s="55">
        <f t="shared" si="0"/>
        <v>99870</v>
      </c>
      <c r="AL25" s="59">
        <f t="shared" si="6"/>
        <v>4.998383420601928</v>
      </c>
    </row>
    <row r="26" spans="1:39" s="3" customFormat="1" ht="18.75" customHeight="1" x14ac:dyDescent="0.25">
      <c r="A26" s="41" t="s">
        <v>36</v>
      </c>
      <c r="B26" s="57">
        <v>1365277</v>
      </c>
      <c r="C26" s="61">
        <v>0.25970069334215173</v>
      </c>
      <c r="D26" s="57">
        <v>1001252</v>
      </c>
      <c r="E26" s="59">
        <v>0.38933307507721482</v>
      </c>
      <c r="F26" s="57">
        <v>108139</v>
      </c>
      <c r="G26" s="59">
        <v>7.3174492015867759E-2</v>
      </c>
      <c r="H26" s="57">
        <v>152246</v>
      </c>
      <c r="I26" s="59">
        <v>0.16098359553623956</v>
      </c>
      <c r="J26" s="57">
        <v>102034</v>
      </c>
      <c r="K26" s="59">
        <v>0.46614871045697825</v>
      </c>
      <c r="L26" s="57">
        <v>1606</v>
      </c>
      <c r="M26" s="59">
        <v>3.7373155834889774E-2</v>
      </c>
      <c r="N26" s="57">
        <v>1322791</v>
      </c>
      <c r="O26" s="59">
        <v>0.23400574572927896</v>
      </c>
      <c r="P26" s="57">
        <v>947288</v>
      </c>
      <c r="Q26" s="59">
        <v>0.36056056585119634</v>
      </c>
      <c r="R26" s="57">
        <v>106132</v>
      </c>
      <c r="S26" s="59">
        <v>6.0739666311730042E-2</v>
      </c>
      <c r="T26" s="57">
        <v>160335</v>
      </c>
      <c r="U26" s="59">
        <v>0.1612391517683239</v>
      </c>
      <c r="V26" s="57">
        <v>106895</v>
      </c>
      <c r="W26" s="59">
        <v>0.39755193251074783</v>
      </c>
      <c r="X26" s="55">
        <v>2141</v>
      </c>
      <c r="Y26" s="59">
        <v>0.14322986352689324</v>
      </c>
      <c r="AA26" s="57">
        <v>1676726</v>
      </c>
      <c r="AB26" s="59">
        <f t="shared" si="1"/>
        <v>0.28310979223612637</v>
      </c>
      <c r="AC26" s="57">
        <v>1339577</v>
      </c>
      <c r="AD26" s="59">
        <f t="shared" si="2"/>
        <v>0.5040320149354971</v>
      </c>
      <c r="AE26" s="57">
        <v>75928</v>
      </c>
      <c r="AF26" s="59">
        <f t="shared" si="3"/>
        <v>3.8025703929509373E-2</v>
      </c>
      <c r="AG26" s="57">
        <v>138610</v>
      </c>
      <c r="AH26" s="59">
        <f t="shared" si="4"/>
        <v>0.14165971117586995</v>
      </c>
      <c r="AI26" s="57">
        <v>122211</v>
      </c>
      <c r="AJ26" s="59">
        <f t="shared" si="5"/>
        <v>0.45330412270068082</v>
      </c>
      <c r="AK26" s="55">
        <f t="shared" si="0"/>
        <v>400</v>
      </c>
      <c r="AL26" s="59">
        <f t="shared" si="6"/>
        <v>2.0019559109249737E-2</v>
      </c>
    </row>
    <row r="27" spans="1:39" s="3" customFormat="1" x14ac:dyDescent="0.25">
      <c r="B27" s="34"/>
      <c r="C27" s="35"/>
      <c r="D27" s="34"/>
      <c r="E27" s="20"/>
      <c r="F27" s="34"/>
      <c r="G27" s="20"/>
      <c r="H27" s="36"/>
      <c r="I27" s="20"/>
      <c r="J27" s="34"/>
      <c r="K27" s="20"/>
      <c r="L27" s="34"/>
      <c r="M27" s="20"/>
      <c r="N27" s="44"/>
      <c r="P27" s="44"/>
      <c r="R27" s="44"/>
      <c r="T27" s="44"/>
      <c r="V27" s="44"/>
      <c r="X27" s="44"/>
    </row>
    <row r="28" spans="1:39" s="32" customFormat="1" x14ac:dyDescent="0.25">
      <c r="A28" s="37" t="s">
        <v>16</v>
      </c>
      <c r="B28" s="38"/>
      <c r="C28" s="37"/>
      <c r="D28" s="38"/>
      <c r="E28" s="15"/>
      <c r="F28" s="38"/>
      <c r="G28" s="15"/>
      <c r="H28" s="39"/>
      <c r="I28" s="15"/>
      <c r="J28" s="38"/>
      <c r="K28" s="15"/>
      <c r="L28" s="38"/>
      <c r="M28" s="15"/>
      <c r="N28" s="27"/>
      <c r="O28" s="29"/>
      <c r="P28" s="17"/>
      <c r="Q28" s="29"/>
      <c r="R28" s="17"/>
      <c r="S28" s="15"/>
      <c r="T28" s="17"/>
      <c r="V28" s="27"/>
      <c r="X28" s="27"/>
    </row>
  </sheetData>
  <mergeCells count="25">
    <mergeCell ref="N3:Y3"/>
    <mergeCell ref="N4:O5"/>
    <mergeCell ref="P4:Y4"/>
    <mergeCell ref="P5:Q5"/>
    <mergeCell ref="R5:S5"/>
    <mergeCell ref="T5:U5"/>
    <mergeCell ref="V5:W5"/>
    <mergeCell ref="X5:Y5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AA3:AL3"/>
    <mergeCell ref="AA4:AB5"/>
    <mergeCell ref="AC4:AL4"/>
    <mergeCell ref="AC5:AD5"/>
    <mergeCell ref="AE5:AF5"/>
    <mergeCell ref="AG5:AH5"/>
    <mergeCell ref="AI5:AJ5"/>
    <mergeCell ref="AK5:AL5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Юсупова Вера Радмиловна</cp:lastModifiedBy>
  <cp:lastPrinted>2021-05-13T12:20:04Z</cp:lastPrinted>
  <dcterms:created xsi:type="dcterms:W3CDTF">2021-04-08T10:35:45Z</dcterms:created>
  <dcterms:modified xsi:type="dcterms:W3CDTF">2023-12-07T04:42:39Z</dcterms:modified>
</cp:coreProperties>
</file>